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Мансарда" sheetId="1" r:id="rId1"/>
    <sheet name="Мебель 1этаж" sheetId="2" r:id="rId2"/>
    <sheet name="Мебель 2 этаж" sheetId="3" r:id="rId3"/>
    <sheet name="Мебель (Цоколь)" sheetId="4" r:id="rId4"/>
    <sheet name="Камин" sheetId="5" r:id="rId5"/>
    <sheet name="Сантехника " sheetId="6" r:id="rId6"/>
    <sheet name="Сауна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<sst xmlns="http://schemas.openxmlformats.org/spreadsheetml/2006/main" count="511" uniqueCount="237">
  <si>
    <t>№</t>
  </si>
  <si>
    <t xml:space="preserve">Наименование </t>
  </si>
  <si>
    <t xml:space="preserve">Кол-во </t>
  </si>
  <si>
    <t>Ед.изм.</t>
  </si>
  <si>
    <t>Сантехническое оборудование</t>
  </si>
  <si>
    <t>Ванная</t>
  </si>
  <si>
    <t>Раковина</t>
  </si>
  <si>
    <t>Унитаз</t>
  </si>
  <si>
    <t>Биде</t>
  </si>
  <si>
    <t>Смеситель для ванной</t>
  </si>
  <si>
    <t>Смеситель для раковины/биде</t>
  </si>
  <si>
    <t>Смеситель для душевой</t>
  </si>
  <si>
    <t>Аксессуары</t>
  </si>
  <si>
    <t>Душ:</t>
  </si>
  <si>
    <t>Крепления</t>
  </si>
  <si>
    <t>Уплотнители</t>
  </si>
  <si>
    <t>Ручки</t>
  </si>
  <si>
    <t>Деревянный настил</t>
  </si>
  <si>
    <t>Поддон</t>
  </si>
  <si>
    <t>Полотенцедержатель</t>
  </si>
  <si>
    <t>Крючки</t>
  </si>
  <si>
    <t>Бумагодержатель</t>
  </si>
  <si>
    <t>шт</t>
  </si>
  <si>
    <t>кв.м.</t>
  </si>
  <si>
    <t>п.м.</t>
  </si>
  <si>
    <t>Петли</t>
  </si>
  <si>
    <t>Стеклянные перегородки (8мм)</t>
  </si>
  <si>
    <t>Итого:</t>
  </si>
  <si>
    <t>Зеркало</t>
  </si>
  <si>
    <t>Полка</t>
  </si>
  <si>
    <t>Щетка для унитазов</t>
  </si>
  <si>
    <t>Всего по разделу:</t>
  </si>
  <si>
    <t>Вариант 1</t>
  </si>
  <si>
    <t>Вариант 2</t>
  </si>
  <si>
    <t>Вариант 3</t>
  </si>
  <si>
    <t>Камин</t>
  </si>
  <si>
    <t>Стены:</t>
  </si>
  <si>
    <t>Брус 50х50</t>
  </si>
  <si>
    <t>Пароизоляция</t>
  </si>
  <si>
    <t>Обшивка стен (вагонка)</t>
  </si>
  <si>
    <t>Полки:</t>
  </si>
  <si>
    <t xml:space="preserve">Липа </t>
  </si>
  <si>
    <t>Осина</t>
  </si>
  <si>
    <t>Ель</t>
  </si>
  <si>
    <t>Абаччи</t>
  </si>
  <si>
    <t>Полковая панель</t>
  </si>
  <si>
    <t>Каркас</t>
  </si>
  <si>
    <t>Дверь</t>
  </si>
  <si>
    <t>Россия (глухая)</t>
  </si>
  <si>
    <t>Эстония (стекл)</t>
  </si>
  <si>
    <t>Финлян.(стекл)</t>
  </si>
  <si>
    <t>Наличник</t>
  </si>
  <si>
    <t>Печь (электрическая)</t>
  </si>
  <si>
    <t>Россия</t>
  </si>
  <si>
    <t>со встроенным пультом</t>
  </si>
  <si>
    <t>с выносным пультом</t>
  </si>
  <si>
    <t>Финлян. (9 квт)</t>
  </si>
  <si>
    <t>Финлян.(12 квт)</t>
  </si>
  <si>
    <t>Термометр</t>
  </si>
  <si>
    <t>Термокабель</t>
  </si>
  <si>
    <t>Светильник</t>
  </si>
  <si>
    <t>Стоимость</t>
  </si>
  <si>
    <t>Цена (за ед.)</t>
  </si>
  <si>
    <t>Теплоизоляция (минвата фольг.)</t>
  </si>
  <si>
    <t>рул.</t>
  </si>
  <si>
    <t>Мостки</t>
  </si>
  <si>
    <t>Крепежные и пр. материалы</t>
  </si>
  <si>
    <t>Кирпич декоративный</t>
  </si>
  <si>
    <t xml:space="preserve">Кирпич </t>
  </si>
  <si>
    <t>Кирпичная кладка:</t>
  </si>
  <si>
    <t>Натуральный камень</t>
  </si>
  <si>
    <t>Аксессуары:</t>
  </si>
  <si>
    <t>Арка с колоннами</t>
  </si>
  <si>
    <t>Капитель</t>
  </si>
  <si>
    <t>База</t>
  </si>
  <si>
    <t>Карниз</t>
  </si>
  <si>
    <t>Стены</t>
  </si>
  <si>
    <t>Потолок:</t>
  </si>
  <si>
    <t>Светильник-витраж</t>
  </si>
  <si>
    <t>шт.</t>
  </si>
  <si>
    <t>Итого :</t>
  </si>
  <si>
    <t>Топка</t>
  </si>
  <si>
    <t>Смета на отделку деталей интерьера 1 этажа.</t>
  </si>
  <si>
    <t>Наименование</t>
  </si>
  <si>
    <t>Гостиная</t>
  </si>
  <si>
    <t>Диван (L=2.2 m)</t>
  </si>
  <si>
    <t>Диван овальный (под заказ)</t>
  </si>
  <si>
    <t>Кресло</t>
  </si>
  <si>
    <t>Стол журнальный</t>
  </si>
  <si>
    <t>Телевизор</t>
  </si>
  <si>
    <t>Столовая</t>
  </si>
  <si>
    <t>Стулья</t>
  </si>
  <si>
    <t>Стол обеденный (L=2.2-3.0 m)</t>
  </si>
  <si>
    <t>Буфет (L=2.8-3.6 m)</t>
  </si>
  <si>
    <t>Люстра (на 2 света)</t>
  </si>
  <si>
    <t xml:space="preserve">Люстра </t>
  </si>
  <si>
    <t>Бра</t>
  </si>
  <si>
    <t xml:space="preserve">Торшер </t>
  </si>
  <si>
    <t>Кухня</t>
  </si>
  <si>
    <t>Кухонная мебель</t>
  </si>
  <si>
    <t>Мойка</t>
  </si>
  <si>
    <t>Вытяжка</t>
  </si>
  <si>
    <t>Газовая поверхность</t>
  </si>
  <si>
    <t>Стулья барные</t>
  </si>
  <si>
    <t>Стол для завтрака</t>
  </si>
  <si>
    <t>Люстра</t>
  </si>
  <si>
    <t>Светильники над барной стойкой</t>
  </si>
  <si>
    <t>Смета на мебель, бытовую технику</t>
  </si>
  <si>
    <t xml:space="preserve">Холодильник </t>
  </si>
  <si>
    <t>Микроволновка (встроенная)</t>
  </si>
  <si>
    <t xml:space="preserve">Набор </t>
  </si>
  <si>
    <t>Дровяница</t>
  </si>
  <si>
    <t>Теплоизоляция</t>
  </si>
  <si>
    <t>Обшивка</t>
  </si>
  <si>
    <t>лист</t>
  </si>
  <si>
    <t>Смета на сантехнические приборы</t>
  </si>
  <si>
    <t>Гидроизоляция</t>
  </si>
  <si>
    <t>Крепежные элементы</t>
  </si>
  <si>
    <t>Балка (L=12.0m)</t>
  </si>
  <si>
    <t>Устройство кровли</t>
  </si>
  <si>
    <t xml:space="preserve">Черепица </t>
  </si>
  <si>
    <t>Окна</t>
  </si>
  <si>
    <t>Остекление</t>
  </si>
  <si>
    <t>ГПК</t>
  </si>
  <si>
    <t>Теплый пол</t>
  </si>
  <si>
    <t>Стяжка</t>
  </si>
  <si>
    <t>Кафель</t>
  </si>
  <si>
    <t>Прочие материалы</t>
  </si>
  <si>
    <t>Штукатурные смеси (25 кг)</t>
  </si>
  <si>
    <t>Водоэмульсия</t>
  </si>
  <si>
    <t>Электрика:</t>
  </si>
  <si>
    <t>Кабель</t>
  </si>
  <si>
    <t>Приборы</t>
  </si>
  <si>
    <t>Светильники</t>
  </si>
  <si>
    <t>литр</t>
  </si>
  <si>
    <t>Клей (25)</t>
  </si>
  <si>
    <t>м 3</t>
  </si>
  <si>
    <t>комп.</t>
  </si>
  <si>
    <t>Прочие</t>
  </si>
  <si>
    <t>Перегородки, потолки</t>
  </si>
  <si>
    <t>Полы, с/у, дымоход</t>
  </si>
  <si>
    <t>Прочие материалы (интерьер)</t>
  </si>
  <si>
    <t>Навес для машин</t>
  </si>
  <si>
    <t>Устройство террасы</t>
  </si>
  <si>
    <t>Прочее:</t>
  </si>
  <si>
    <t>Газон, полив</t>
  </si>
  <si>
    <t>Дорожки, площадки, зонты</t>
  </si>
  <si>
    <t>Спальный гарнитур</t>
  </si>
  <si>
    <t>Кровать (L=1.8 m)</t>
  </si>
  <si>
    <t>Прикроват. тумбочки (L=0.9 m)</t>
  </si>
  <si>
    <t>Шкаф (L=3.6 m)</t>
  </si>
  <si>
    <t>Столик (d=0.75)</t>
  </si>
  <si>
    <t>Комод для белья</t>
  </si>
  <si>
    <t>Зеркало (2.0х2.0)</t>
  </si>
  <si>
    <t>Туалетный столик (L=0.9 m)</t>
  </si>
  <si>
    <t>Кресло + пуф (ванная)</t>
  </si>
  <si>
    <t>Зеркало (2.4х0.8)</t>
  </si>
  <si>
    <t>Ванная комната</t>
  </si>
  <si>
    <t>Настольная лампа</t>
  </si>
  <si>
    <t>Диван (L=1.5 m) + пуф</t>
  </si>
  <si>
    <t>Детская комната</t>
  </si>
  <si>
    <t>Кровать (В=0.9 m)</t>
  </si>
  <si>
    <t>Столик журнальный</t>
  </si>
  <si>
    <t>Стол письменный</t>
  </si>
  <si>
    <t>Cпальная</t>
  </si>
  <si>
    <t>Кресло рабочее</t>
  </si>
  <si>
    <t xml:space="preserve">Кресло </t>
  </si>
  <si>
    <t>Светильники над письменным столом</t>
  </si>
  <si>
    <t>Столик туалет. + зеркало + пуф</t>
  </si>
  <si>
    <t>Гардеробная комната</t>
  </si>
  <si>
    <t>Кабинет</t>
  </si>
  <si>
    <t>Шкаф книжный (L=2.8 m)</t>
  </si>
  <si>
    <t>Комод L=0.9 m)</t>
  </si>
  <si>
    <t>Диван (тахта) (0.9х2.0m)</t>
  </si>
  <si>
    <t>Стол письменный (L=1.2 m)</t>
  </si>
  <si>
    <t>Тумба по TV</t>
  </si>
  <si>
    <t>Комод</t>
  </si>
  <si>
    <t>Столик + 2 кресла</t>
  </si>
  <si>
    <t>комп</t>
  </si>
  <si>
    <t>Смета на мебель, осветительные приборы и предметы интерьера  (2-й этаж)</t>
  </si>
  <si>
    <t>Входная группа:</t>
  </si>
  <si>
    <t>Гардеробная</t>
  </si>
  <si>
    <t>Скамья</t>
  </si>
  <si>
    <t>Кресла</t>
  </si>
  <si>
    <t>Зеркало + консоль</t>
  </si>
  <si>
    <t xml:space="preserve">Зеркало </t>
  </si>
  <si>
    <t>Посудомойка (встроенная)</t>
  </si>
  <si>
    <t>Холодильник (встроенный)</t>
  </si>
  <si>
    <t>Духовка (встроенная)</t>
  </si>
  <si>
    <t>Подоконники</t>
  </si>
  <si>
    <t>Устройство слива</t>
  </si>
  <si>
    <t>Перила</t>
  </si>
  <si>
    <t>мешок</t>
  </si>
  <si>
    <t>Затирка (5кг)</t>
  </si>
  <si>
    <t>Крыльцо (с удл.навесом)</t>
  </si>
  <si>
    <t>Всего по разделу (п.1-7):</t>
  </si>
  <si>
    <t>Всего по разделу (п.1 - 4):</t>
  </si>
  <si>
    <t>Холл:</t>
  </si>
  <si>
    <t>Всего по разделу (п.1-6):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</si>
  <si>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</si>
  <si>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</si>
  <si>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</si>
  <si>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</si>
  <si>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</si>
  <si>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</si>
  <si>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</si>
  <si>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</si>
  <si>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</si>
  <si>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</si>
  <si>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</si>
  <si>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</si>
  <si>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</si>
  <si>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</si>
  <si>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Прочее</t>
  </si>
  <si>
    <t>Розетка (гипсовая)</t>
  </si>
  <si>
    <t xml:space="preserve">Микроволновка </t>
  </si>
  <si>
    <t xml:space="preserve">Стол </t>
  </si>
  <si>
    <t xml:space="preserve">Светильники </t>
  </si>
  <si>
    <t>Комната отдыха</t>
  </si>
  <si>
    <t>Столик</t>
  </si>
  <si>
    <t>Лежанки</t>
  </si>
  <si>
    <t>Домашний кинотеатр</t>
  </si>
  <si>
    <t>Кресло + пуфы</t>
  </si>
  <si>
    <t>Проектор+Звук+Экран</t>
  </si>
  <si>
    <t>Комната гостевая</t>
  </si>
  <si>
    <t>Комод (L=0.9 m)</t>
  </si>
  <si>
    <t>Шкаф платяной (L=1.35 m)</t>
  </si>
  <si>
    <t xml:space="preserve">Тумба по TV (L=1.35 m) </t>
  </si>
  <si>
    <t>Кладовка</t>
  </si>
  <si>
    <t>Шкафы + стеллажи</t>
  </si>
  <si>
    <t>Всего по всем разделам (среднее значение):</t>
  </si>
  <si>
    <t>Обрешетка</t>
  </si>
  <si>
    <t>Прогоны (L=12.0m)</t>
  </si>
  <si>
    <t>Всего по разделу (среднее значение):</t>
  </si>
  <si>
    <t>Примеч.</t>
  </si>
  <si>
    <t>Смета на устройство сауны</t>
  </si>
  <si>
    <t xml:space="preserve">Смета на устройство мансарды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</si>
</sst>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"/>
    <numFmt numFmtId="182" formatCode="[$$-1009]#,##0.00"/>
    <numFmt numFmtId="183" formatCode="[$$-1009]#,##0.0"/>
    <numFmt numFmtId="184" formatCode="[$$-1009]#,##0"/>
    <numFmt numFmtId="185" formatCode="#,##0_р_."/>
    <numFmt numFmtId="186" formatCode="_-* #,##0.0000_р_._-;\-* #,##0.0000_р_._-;_-* &quot;-&quot;??_р_._-;_-@_-"/>
    <numFmt numFmtId="187" formatCode="_-[$$-1009]* #,##0.00_-;\-[$$-1009]* #,##0.00_-;_-[$$-1009]* &quot;-&quot;??_-;_-@_-"/>
    <numFmt numFmtId="188" formatCode="_-[$$-1009]* #,##0.0_-;\-[$$-1009]* #,##0.0_-;_-[$$-1009]* &quot;-&quot;??_-;_-@_-"/>
    <numFmt numFmtId="189" formatCode="_-[$$-1009]* #,##0_-;\-[$$-1009]* #,##0_-;_-[$$-1009]* &quot;-&quot;??_-;_-@_-"/>
    <numFmt numFmtId="190" formatCode="_-[$$-C09]* #,##0_-;\-[$$-C09]* #,##0_-;_-[$$-C09]* &quot;-&quot;_-;_-@_-"/>
    <numFmt numFmtId="191" formatCode="[$$-1009]#,##0.000"/>
    <numFmt numFmtId="192" formatCode="[$$-1009]#,##0.0000"/>
  </numFmts>
  <fonts count="9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174" fontId="0" fillId="0" borderId="1" xfId="15" applyNumberFormat="1" applyBorder="1" applyAlignment="1">
      <alignment/>
    </xf>
    <xf numFmtId="174" fontId="0" fillId="0" borderId="7" xfId="15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74" fontId="2" fillId="0" borderId="7" xfId="15" applyNumberFormat="1" applyFont="1" applyBorder="1" applyAlignment="1">
      <alignment/>
    </xf>
    <xf numFmtId="174" fontId="0" fillId="0" borderId="1" xfId="0" applyNumberFormat="1" applyBorder="1" applyAlignment="1">
      <alignment/>
    </xf>
    <xf numFmtId="174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7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74" fontId="6" fillId="0" borderId="5" xfId="0" applyNumberFormat="1" applyFont="1" applyBorder="1" applyAlignment="1">
      <alignment/>
    </xf>
    <xf numFmtId="0" fontId="7" fillId="0" borderId="1" xfId="0" applyFont="1" applyBorder="1" applyAlignment="1">
      <alignment/>
    </xf>
    <xf numFmtId="174" fontId="6" fillId="0" borderId="6" xfId="0" applyNumberFormat="1" applyFont="1" applyBorder="1" applyAlignment="1">
      <alignment/>
    </xf>
    <xf numFmtId="174" fontId="0" fillId="0" borderId="7" xfId="15" applyNumberFormat="1" applyBorder="1" applyAlignment="1">
      <alignment/>
    </xf>
    <xf numFmtId="174" fontId="0" fillId="0" borderId="7" xfId="15" applyNumberFormat="1" applyBorder="1" applyAlignment="1">
      <alignment/>
    </xf>
    <xf numFmtId="174" fontId="0" fillId="0" borderId="1" xfId="15" applyNumberFormat="1" applyBorder="1" applyAlignment="1">
      <alignment/>
    </xf>
    <xf numFmtId="0" fontId="0" fillId="0" borderId="0" xfId="0" applyFill="1" applyBorder="1" applyAlignment="1">
      <alignment/>
    </xf>
    <xf numFmtId="174" fontId="0" fillId="0" borderId="1" xfId="15" applyNumberFormat="1" applyFont="1" applyBorder="1" applyAlignment="1">
      <alignment/>
    </xf>
    <xf numFmtId="174" fontId="0" fillId="0" borderId="7" xfId="15" applyNumberFormat="1" applyFont="1" applyBorder="1" applyAlignment="1">
      <alignment/>
    </xf>
    <xf numFmtId="174" fontId="0" fillId="0" borderId="1" xfId="15" applyNumberFormat="1" applyFont="1" applyBorder="1" applyAlignment="1">
      <alignment horizontal="center"/>
    </xf>
    <xf numFmtId="174" fontId="0" fillId="0" borderId="1" xfId="15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4" fontId="0" fillId="0" borderId="7" xfId="15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10" xfId="15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174" fontId="0" fillId="0" borderId="1" xfId="15" applyNumberFormat="1" applyFont="1" applyBorder="1" applyAlignment="1">
      <alignment/>
    </xf>
    <xf numFmtId="174" fontId="0" fillId="0" borderId="7" xfId="15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74" fontId="6" fillId="0" borderId="5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ont="1" applyBorder="1" applyAlignment="1">
      <alignment/>
    </xf>
    <xf numFmtId="174" fontId="0" fillId="0" borderId="1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74" fontId="0" fillId="0" borderId="3" xfId="0" applyNumberFormat="1" applyBorder="1" applyAlignment="1">
      <alignment/>
    </xf>
    <xf numFmtId="174" fontId="2" fillId="0" borderId="3" xfId="15" applyNumberFormat="1" applyFont="1" applyBorder="1" applyAlignment="1">
      <alignment/>
    </xf>
    <xf numFmtId="174" fontId="0" fillId="0" borderId="8" xfId="15" applyNumberFormat="1" applyBorder="1" applyAlignment="1">
      <alignment/>
    </xf>
    <xf numFmtId="174" fontId="2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/>
    </xf>
    <xf numFmtId="174" fontId="0" fillId="0" borderId="3" xfId="15" applyNumberForma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0" fillId="0" borderId="1" xfId="15" applyNumberFormat="1" applyBorder="1" applyAlignment="1">
      <alignment/>
    </xf>
    <xf numFmtId="174" fontId="0" fillId="0" borderId="7" xfId="15" applyNumberFormat="1" applyBorder="1" applyAlignment="1">
      <alignment/>
    </xf>
    <xf numFmtId="0" fontId="0" fillId="0" borderId="32" xfId="0" applyBorder="1" applyAlignment="1">
      <alignment/>
    </xf>
    <xf numFmtId="174" fontId="0" fillId="0" borderId="8" xfId="15" applyNumberFormat="1" applyBorder="1" applyAlignment="1">
      <alignment/>
    </xf>
    <xf numFmtId="174" fontId="0" fillId="0" borderId="8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7" fillId="0" borderId="0" xfId="0" applyFont="1" applyAlignment="1">
      <alignment/>
    </xf>
    <xf numFmtId="174" fontId="0" fillId="0" borderId="7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174" fontId="6" fillId="0" borderId="3" xfId="0" applyNumberFormat="1" applyFont="1" applyBorder="1" applyAlignment="1">
      <alignment/>
    </xf>
    <xf numFmtId="174" fontId="0" fillId="0" borderId="13" xfId="15" applyNumberFormat="1" applyBorder="1" applyAlignment="1">
      <alignment/>
    </xf>
    <xf numFmtId="174" fontId="6" fillId="0" borderId="33" xfId="0" applyNumberFormat="1" applyFont="1" applyBorder="1" applyAlignment="1">
      <alignment/>
    </xf>
    <xf numFmtId="174" fontId="6" fillId="0" borderId="13" xfId="15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" xfId="15" applyNumberFormat="1" applyBorder="1" applyAlignment="1">
      <alignment/>
    </xf>
    <xf numFmtId="0" fontId="2" fillId="0" borderId="3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2" xfId="0" applyFont="1" applyBorder="1" applyAlignment="1">
      <alignment/>
    </xf>
    <xf numFmtId="174" fontId="2" fillId="0" borderId="20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74" fontId="7" fillId="0" borderId="33" xfId="0" applyNumberFormat="1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2" fillId="0" borderId="33" xfId="0" applyNumberFormat="1" applyFont="1" applyBorder="1" applyAlignment="1">
      <alignment/>
    </xf>
    <xf numFmtId="185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74" fontId="7" fillId="0" borderId="6" xfId="0" applyNumberFormat="1" applyFont="1" applyBorder="1" applyAlignment="1">
      <alignment/>
    </xf>
    <xf numFmtId="174" fontId="2" fillId="0" borderId="7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20" xfId="0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174" fontId="2" fillId="0" borderId="8" xfId="15" applyNumberFormat="1" applyFont="1" applyBorder="1" applyAlignment="1">
      <alignment/>
    </xf>
    <xf numFmtId="174" fontId="2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174" fontId="2" fillId="0" borderId="7" xfId="15" applyNumberFormat="1" applyFont="1" applyBorder="1" applyAlignment="1">
      <alignment/>
    </xf>
    <xf numFmtId="174" fontId="2" fillId="0" borderId="8" xfId="15" applyNumberFormat="1" applyFont="1" applyBorder="1" applyAlignment="1">
      <alignment/>
    </xf>
    <xf numFmtId="184" fontId="2" fillId="0" borderId="0" xfId="0" applyNumberFormat="1" applyFont="1" applyAlignment="1">
      <alignment horizontal="center"/>
    </xf>
    <xf numFmtId="184" fontId="6" fillId="0" borderId="5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74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7" fillId="0" borderId="10" xfId="0" applyFont="1" applyBorder="1" applyAlignment="1">
      <alignment/>
    </xf>
    <xf numFmtId="174" fontId="6" fillId="0" borderId="38" xfId="0" applyNumberFormat="1" applyFont="1" applyBorder="1" applyAlignment="1">
      <alignment/>
    </xf>
    <xf numFmtId="184" fontId="6" fillId="0" borderId="10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174" fontId="0" fillId="0" borderId="7" xfId="15" applyNumberFormat="1" applyFont="1" applyBorder="1" applyAlignment="1">
      <alignment/>
    </xf>
    <xf numFmtId="0" fontId="2" fillId="0" borderId="40" xfId="0" applyFont="1" applyBorder="1" applyAlignment="1">
      <alignment/>
    </xf>
    <xf numFmtId="174" fontId="0" fillId="0" borderId="0" xfId="15" applyNumberFormat="1" applyBorder="1" applyAlignment="1">
      <alignment/>
    </xf>
    <xf numFmtId="174" fontId="6" fillId="0" borderId="39" xfId="0" applyNumberFormat="1" applyFont="1" applyBorder="1" applyAlignment="1">
      <alignment/>
    </xf>
    <xf numFmtId="184" fontId="7" fillId="0" borderId="5" xfId="0" applyNumberFormat="1" applyFont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6.875" style="0" customWidth="1"/>
    <col min="2" max="2" width="30.125" style="0" customWidth="1"/>
    <col min="3" max="3" width="11.75390625" style="9" customWidth="1"/>
    <col min="5" max="6" width="12.875" style="0" bestFit="1" customWidth="1"/>
    <col min="7" max="7" width="14.875" style="0" customWidth="1"/>
    <col min="8" max="8" width="14.25390625" style="0" customWidth="1"/>
    <col min="12" max="12" width="15.00390625" style="0" customWidth="1"/>
  </cols>
  <sheetData>
    <row r="1" spans="2:7" s="71" customFormat="1" ht="18">
      <c r="B1" s="137" t="s">
        <v>236</v>
      </c>
      <c r="D1" s="72"/>
      <c r="E1" s="72"/>
      <c r="F1" s="72"/>
      <c r="G1" s="72"/>
    </row>
    <row r="2" ht="13.5" thickBot="1"/>
    <row r="3" spans="1:8" s="9" customFormat="1" ht="33.75" customHeight="1" thickBot="1">
      <c r="A3" s="86" t="s">
        <v>0</v>
      </c>
      <c r="B3" s="87" t="s">
        <v>83</v>
      </c>
      <c r="C3" s="88" t="s">
        <v>3</v>
      </c>
      <c r="D3" s="86" t="s">
        <v>2</v>
      </c>
      <c r="E3" s="176" t="s">
        <v>62</v>
      </c>
      <c r="F3" s="176"/>
      <c r="G3" s="177" t="s">
        <v>61</v>
      </c>
      <c r="H3" s="178"/>
    </row>
    <row r="4" spans="1:8" s="13" customFormat="1" ht="18" customHeight="1" thickBot="1">
      <c r="A4" s="83"/>
      <c r="B4" s="84"/>
      <c r="C4" s="85"/>
      <c r="D4" s="83"/>
      <c r="E4" s="62" t="s">
        <v>32</v>
      </c>
      <c r="F4" s="49" t="s">
        <v>33</v>
      </c>
      <c r="G4" s="49" t="s">
        <v>32</v>
      </c>
      <c r="H4" s="49" t="s">
        <v>33</v>
      </c>
    </row>
    <row r="5" spans="1:8" s="13" customFormat="1" ht="18" customHeight="1">
      <c r="A5" s="81">
        <v>1</v>
      </c>
      <c r="B5" s="78" t="s">
        <v>119</v>
      </c>
      <c r="C5" s="80"/>
      <c r="D5" s="78"/>
      <c r="E5" s="91"/>
      <c r="F5" s="91"/>
      <c r="G5" s="139">
        <f>SUM(G6:G17)</f>
        <v>900450</v>
      </c>
      <c r="H5" s="77"/>
    </row>
    <row r="6" spans="1:8" ht="18" customHeight="1">
      <c r="A6" s="11"/>
      <c r="B6" s="8" t="s">
        <v>118</v>
      </c>
      <c r="C6" s="17" t="s">
        <v>22</v>
      </c>
      <c r="D6" s="8">
        <v>6</v>
      </c>
      <c r="E6" s="37">
        <v>42000</v>
      </c>
      <c r="F6" s="37"/>
      <c r="G6" s="36">
        <f>D6*E6</f>
        <v>252000</v>
      </c>
      <c r="H6" s="103">
        <f>D6*F6</f>
        <v>0</v>
      </c>
    </row>
    <row r="7" spans="1:8" ht="18" customHeight="1">
      <c r="A7" s="11"/>
      <c r="B7" s="8" t="s">
        <v>232</v>
      </c>
      <c r="C7" s="17" t="s">
        <v>22</v>
      </c>
      <c r="D7" s="8">
        <v>6</v>
      </c>
      <c r="E7" s="37">
        <v>25200</v>
      </c>
      <c r="F7" s="37"/>
      <c r="G7" s="36">
        <f>D7*E7</f>
        <v>151200</v>
      </c>
      <c r="H7" s="103"/>
    </row>
    <row r="8" spans="1:8" ht="18" customHeight="1">
      <c r="A8" s="11"/>
      <c r="B8" s="8" t="s">
        <v>231</v>
      </c>
      <c r="C8" s="17"/>
      <c r="D8" s="8"/>
      <c r="E8" s="35"/>
      <c r="F8" s="35"/>
      <c r="G8" s="36"/>
      <c r="H8" s="103"/>
    </row>
    <row r="9" spans="1:8" ht="18" customHeight="1">
      <c r="A9" s="3"/>
      <c r="B9" s="2" t="s">
        <v>112</v>
      </c>
      <c r="C9" s="17" t="s">
        <v>64</v>
      </c>
      <c r="D9" s="2">
        <v>12</v>
      </c>
      <c r="E9" s="37">
        <v>3500</v>
      </c>
      <c r="F9" s="37"/>
      <c r="G9" s="36">
        <f aca="true" t="shared" si="0" ref="G9:G14">D9*E9</f>
        <v>42000</v>
      </c>
      <c r="H9" s="4"/>
    </row>
    <row r="10" spans="1:8" ht="18" customHeight="1">
      <c r="A10" s="3"/>
      <c r="B10" s="2" t="s">
        <v>116</v>
      </c>
      <c r="C10" s="17" t="s">
        <v>64</v>
      </c>
      <c r="D10" s="2">
        <v>15</v>
      </c>
      <c r="E10" s="37">
        <v>8000</v>
      </c>
      <c r="F10" s="37"/>
      <c r="G10" s="36">
        <f t="shared" si="0"/>
        <v>120000</v>
      </c>
      <c r="H10" s="4"/>
    </row>
    <row r="11" spans="1:8" ht="18" customHeight="1">
      <c r="A11" s="3"/>
      <c r="B11" s="2" t="s">
        <v>38</v>
      </c>
      <c r="C11" s="17" t="s">
        <v>64</v>
      </c>
      <c r="D11" s="2">
        <v>2.5</v>
      </c>
      <c r="E11" s="37">
        <v>11300</v>
      </c>
      <c r="F11" s="37"/>
      <c r="G11" s="36">
        <f t="shared" si="0"/>
        <v>28250</v>
      </c>
      <c r="H11" s="4"/>
    </row>
    <row r="12" spans="1:8" ht="18" customHeight="1">
      <c r="A12" s="3"/>
      <c r="B12" s="2" t="s">
        <v>113</v>
      </c>
      <c r="C12" s="17" t="s">
        <v>114</v>
      </c>
      <c r="D12" s="2">
        <v>100</v>
      </c>
      <c r="E12" s="37">
        <v>1500</v>
      </c>
      <c r="F12" s="37"/>
      <c r="G12" s="36">
        <f t="shared" si="0"/>
        <v>150000</v>
      </c>
      <c r="H12" s="63">
        <f>D12*F12</f>
        <v>0</v>
      </c>
    </row>
    <row r="13" spans="1:8" ht="18" customHeight="1">
      <c r="A13" s="3"/>
      <c r="B13" s="2" t="s">
        <v>120</v>
      </c>
      <c r="C13" s="17" t="s">
        <v>23</v>
      </c>
      <c r="D13" s="2">
        <v>70</v>
      </c>
      <c r="E13" s="35">
        <v>1600</v>
      </c>
      <c r="F13" s="35"/>
      <c r="G13" s="36">
        <f t="shared" si="0"/>
        <v>112000</v>
      </c>
      <c r="H13" s="63"/>
    </row>
    <row r="14" spans="1:8" ht="18" customHeight="1">
      <c r="A14" s="3"/>
      <c r="B14" s="2" t="s">
        <v>117</v>
      </c>
      <c r="C14" s="17" t="s">
        <v>137</v>
      </c>
      <c r="D14" s="2">
        <v>1</v>
      </c>
      <c r="E14" s="35">
        <v>15000</v>
      </c>
      <c r="F14" s="35"/>
      <c r="G14" s="36">
        <f t="shared" si="0"/>
        <v>15000</v>
      </c>
      <c r="H14" s="63">
        <f>D14*F14</f>
        <v>0</v>
      </c>
    </row>
    <row r="15" spans="1:8" ht="18" customHeight="1">
      <c r="A15" s="3"/>
      <c r="B15" s="2" t="s">
        <v>127</v>
      </c>
      <c r="C15" s="17" t="s">
        <v>137</v>
      </c>
      <c r="D15" s="2"/>
      <c r="E15" s="35"/>
      <c r="F15" s="35"/>
      <c r="G15" s="36">
        <v>30000</v>
      </c>
      <c r="H15" s="63"/>
    </row>
    <row r="16" spans="1:8" ht="18" customHeight="1">
      <c r="A16" s="3"/>
      <c r="B16" s="2" t="s">
        <v>190</v>
      </c>
      <c r="C16" s="17"/>
      <c r="D16" s="2"/>
      <c r="E16" s="35"/>
      <c r="F16" s="35"/>
      <c r="G16" s="36"/>
      <c r="H16" s="63"/>
    </row>
    <row r="17" spans="1:8" ht="18" customHeight="1">
      <c r="A17" s="3"/>
      <c r="B17" s="2"/>
      <c r="C17" s="12"/>
      <c r="D17" s="2"/>
      <c r="E17" s="2"/>
      <c r="F17" s="2"/>
      <c r="G17" s="36">
        <f>F17*D17</f>
        <v>0</v>
      </c>
      <c r="H17" s="4"/>
    </row>
    <row r="18" spans="1:8" ht="18" customHeight="1">
      <c r="A18" s="14">
        <v>2</v>
      </c>
      <c r="B18" s="15" t="s">
        <v>122</v>
      </c>
      <c r="C18" s="12"/>
      <c r="D18" s="2"/>
      <c r="E18" s="2"/>
      <c r="F18" s="2"/>
      <c r="G18" s="25">
        <f>SUM(G19:G21)</f>
        <v>650000</v>
      </c>
      <c r="H18" s="4"/>
    </row>
    <row r="19" spans="1:8" ht="18" customHeight="1">
      <c r="A19" s="3"/>
      <c r="B19" s="2" t="s">
        <v>121</v>
      </c>
      <c r="C19" s="12" t="s">
        <v>23</v>
      </c>
      <c r="D19" s="21">
        <v>25</v>
      </c>
      <c r="E19" s="37">
        <v>20000</v>
      </c>
      <c r="F19" s="37"/>
      <c r="G19" s="36">
        <f>D19*E19</f>
        <v>500000</v>
      </c>
      <c r="H19" s="102">
        <f>D19*F19</f>
        <v>0</v>
      </c>
    </row>
    <row r="20" spans="1:11" s="13" customFormat="1" ht="18" customHeight="1">
      <c r="A20" s="14"/>
      <c r="B20" s="43" t="s">
        <v>189</v>
      </c>
      <c r="C20" s="19"/>
      <c r="D20" s="97"/>
      <c r="E20" s="97"/>
      <c r="F20" s="97"/>
      <c r="G20" s="25"/>
      <c r="H20" s="64"/>
      <c r="K20" s="46"/>
    </row>
    <row r="21" spans="1:8" s="46" customFormat="1" ht="18" customHeight="1">
      <c r="A21" s="60"/>
      <c r="B21" s="43" t="s">
        <v>191</v>
      </c>
      <c r="C21" s="44" t="s">
        <v>24</v>
      </c>
      <c r="D21" s="51">
        <v>10</v>
      </c>
      <c r="E21" s="51">
        <v>15000</v>
      </c>
      <c r="F21" s="51"/>
      <c r="G21" s="45">
        <f>D21*E21</f>
        <v>150000</v>
      </c>
      <c r="H21" s="107"/>
    </row>
    <row r="22" spans="1:13" s="46" customFormat="1" ht="18" customHeight="1">
      <c r="A22" s="60"/>
      <c r="B22" s="43"/>
      <c r="C22" s="44"/>
      <c r="D22" s="51"/>
      <c r="E22" s="51"/>
      <c r="F22" s="51"/>
      <c r="G22" s="45"/>
      <c r="H22" s="107"/>
      <c r="M22" s="13"/>
    </row>
    <row r="23" spans="1:8" s="13" customFormat="1" ht="18" customHeight="1">
      <c r="A23" s="14">
        <v>3</v>
      </c>
      <c r="B23" s="15" t="s">
        <v>139</v>
      </c>
      <c r="C23" s="19"/>
      <c r="D23" s="97"/>
      <c r="E23" s="97"/>
      <c r="F23" s="21"/>
      <c r="G23" s="98">
        <f>SUM(G24:G28)</f>
        <v>225000</v>
      </c>
      <c r="H23" s="64"/>
    </row>
    <row r="24" spans="1:8" ht="18" customHeight="1">
      <c r="A24" s="3"/>
      <c r="B24" s="2" t="s">
        <v>123</v>
      </c>
      <c r="C24" s="12" t="s">
        <v>23</v>
      </c>
      <c r="D24" s="2">
        <v>200</v>
      </c>
      <c r="E24" s="21">
        <v>400</v>
      </c>
      <c r="F24" s="21"/>
      <c r="G24" s="100">
        <f>D24*E24</f>
        <v>80000</v>
      </c>
      <c r="H24" s="96"/>
    </row>
    <row r="25" spans="1:8" ht="18" customHeight="1">
      <c r="A25" s="3"/>
      <c r="B25" s="2" t="s">
        <v>14</v>
      </c>
      <c r="C25" s="12" t="s">
        <v>137</v>
      </c>
      <c r="D25" s="2"/>
      <c r="E25" s="21"/>
      <c r="F25" s="100"/>
      <c r="G25" s="100">
        <v>20000</v>
      </c>
      <c r="H25" s="96"/>
    </row>
    <row r="26" spans="1:11" ht="18" customHeight="1">
      <c r="A26" s="3"/>
      <c r="B26" s="2" t="s">
        <v>128</v>
      </c>
      <c r="C26" s="12" t="s">
        <v>22</v>
      </c>
      <c r="D26" s="2">
        <v>50</v>
      </c>
      <c r="E26" s="21">
        <v>1700</v>
      </c>
      <c r="F26" s="2"/>
      <c r="G26" s="100">
        <f>D26*E26</f>
        <v>85000</v>
      </c>
      <c r="H26" s="96"/>
      <c r="K26" s="127"/>
    </row>
    <row r="27" spans="1:8" ht="18" customHeight="1">
      <c r="A27" s="3"/>
      <c r="B27" s="2" t="s">
        <v>129</v>
      </c>
      <c r="C27" s="12" t="s">
        <v>134</v>
      </c>
      <c r="D27" s="2">
        <v>40</v>
      </c>
      <c r="E27" s="21">
        <v>500</v>
      </c>
      <c r="F27" s="2"/>
      <c r="G27" s="100">
        <f>D27*E27</f>
        <v>20000</v>
      </c>
      <c r="H27" s="96"/>
    </row>
    <row r="28" spans="1:8" ht="18" customHeight="1">
      <c r="A28" s="3"/>
      <c r="B28" s="2" t="s">
        <v>138</v>
      </c>
      <c r="C28" s="12" t="s">
        <v>137</v>
      </c>
      <c r="D28" s="21"/>
      <c r="E28" s="21"/>
      <c r="F28" s="21"/>
      <c r="G28" s="21">
        <v>20000</v>
      </c>
      <c r="H28" s="96"/>
    </row>
    <row r="29" spans="1:8" ht="18" customHeight="1">
      <c r="A29" s="3"/>
      <c r="B29" s="50"/>
      <c r="C29" s="17"/>
      <c r="D29" s="100"/>
      <c r="E29" s="100"/>
      <c r="F29" s="100"/>
      <c r="G29" s="22"/>
      <c r="H29" s="96"/>
    </row>
    <row r="30" spans="1:8" ht="18" customHeight="1">
      <c r="A30" s="14">
        <v>4</v>
      </c>
      <c r="B30" s="15" t="s">
        <v>140</v>
      </c>
      <c r="C30" s="12" t="s">
        <v>22</v>
      </c>
      <c r="D30" s="21"/>
      <c r="E30" s="21"/>
      <c r="F30" s="100"/>
      <c r="G30" s="98">
        <f>SUM(A30:F30,G31:G37)</f>
        <v>786504</v>
      </c>
      <c r="H30" s="96"/>
    </row>
    <row r="31" spans="1:8" s="46" customFormat="1" ht="18" customHeight="1">
      <c r="A31" s="60"/>
      <c r="B31" s="43" t="s">
        <v>125</v>
      </c>
      <c r="C31" s="44" t="s">
        <v>136</v>
      </c>
      <c r="D31" s="43">
        <v>15</v>
      </c>
      <c r="E31" s="51">
        <v>10000</v>
      </c>
      <c r="F31" s="108"/>
      <c r="G31" s="106">
        <f>D31*E31</f>
        <v>150000</v>
      </c>
      <c r="H31" s="107"/>
    </row>
    <row r="32" spans="1:8" ht="18" customHeight="1">
      <c r="A32" s="3"/>
      <c r="B32" s="2" t="s">
        <v>124</v>
      </c>
      <c r="C32" s="12" t="s">
        <v>23</v>
      </c>
      <c r="D32" s="2">
        <v>115</v>
      </c>
      <c r="E32" s="37">
        <v>1500</v>
      </c>
      <c r="F32" s="37"/>
      <c r="G32" s="36">
        <f>D32*E32</f>
        <v>172500</v>
      </c>
      <c r="H32" s="96">
        <f>D32*F32</f>
        <v>0</v>
      </c>
    </row>
    <row r="33" spans="1:8" ht="18" customHeight="1">
      <c r="A33" s="3"/>
      <c r="B33" s="2" t="s">
        <v>126</v>
      </c>
      <c r="C33" s="12" t="s">
        <v>23</v>
      </c>
      <c r="D33" s="2">
        <f>120+30</f>
        <v>150</v>
      </c>
      <c r="E33" s="37">
        <v>2500</v>
      </c>
      <c r="F33" s="35"/>
      <c r="G33" s="36">
        <f>D33*E33</f>
        <v>375000</v>
      </c>
      <c r="H33" s="96"/>
    </row>
    <row r="34" spans="1:8" ht="18" customHeight="1">
      <c r="A34" s="3"/>
      <c r="B34" s="2" t="s">
        <v>135</v>
      </c>
      <c r="C34" s="12" t="s">
        <v>192</v>
      </c>
      <c r="D34" s="2">
        <v>30</v>
      </c>
      <c r="E34" s="37">
        <v>550</v>
      </c>
      <c r="F34" s="35"/>
      <c r="G34" s="36">
        <f>D34*E34</f>
        <v>16500</v>
      </c>
      <c r="H34" s="96"/>
    </row>
    <row r="35" spans="1:12" ht="18" customHeight="1">
      <c r="A35" s="3"/>
      <c r="B35" s="2" t="s">
        <v>193</v>
      </c>
      <c r="C35" s="12" t="s">
        <v>192</v>
      </c>
      <c r="D35" s="2">
        <v>15</v>
      </c>
      <c r="E35" s="21">
        <v>1500</v>
      </c>
      <c r="F35" s="100"/>
      <c r="G35" s="36">
        <f>D35*E35</f>
        <v>22500</v>
      </c>
      <c r="H35" s="96">
        <f>D35*F35</f>
        <v>0</v>
      </c>
      <c r="L35">
        <v>6</v>
      </c>
    </row>
    <row r="36" spans="1:8" ht="18" customHeight="1">
      <c r="A36" s="3"/>
      <c r="B36" s="2" t="s">
        <v>127</v>
      </c>
      <c r="C36" s="12" t="s">
        <v>137</v>
      </c>
      <c r="D36" s="2"/>
      <c r="E36" s="21"/>
      <c r="F36" s="100"/>
      <c r="G36" s="36">
        <v>50000</v>
      </c>
      <c r="H36" s="96"/>
    </row>
    <row r="37" spans="1:8" ht="18" customHeight="1">
      <c r="A37" s="3"/>
      <c r="B37" s="2"/>
      <c r="C37" s="12"/>
      <c r="D37" s="2"/>
      <c r="E37" s="21"/>
      <c r="F37" s="100"/>
      <c r="G37" s="36"/>
      <c r="H37" s="96"/>
    </row>
    <row r="38" spans="1:8" ht="18" customHeight="1">
      <c r="A38" s="14">
        <v>5</v>
      </c>
      <c r="B38" s="15" t="s">
        <v>130</v>
      </c>
      <c r="C38" s="12" t="s">
        <v>137</v>
      </c>
      <c r="D38" s="2"/>
      <c r="E38" s="37"/>
      <c r="F38" s="37"/>
      <c r="G38" s="25">
        <v>100000</v>
      </c>
      <c r="H38" s="96"/>
    </row>
    <row r="39" spans="1:8" ht="18" customHeight="1">
      <c r="A39" s="3"/>
      <c r="B39" s="2" t="s">
        <v>131</v>
      </c>
      <c r="C39" s="12" t="s">
        <v>24</v>
      </c>
      <c r="D39" s="2"/>
      <c r="E39" s="37"/>
      <c r="F39" s="37"/>
      <c r="G39" s="36"/>
      <c r="H39" s="96"/>
    </row>
    <row r="40" spans="1:8" ht="18" customHeight="1">
      <c r="A40" s="3"/>
      <c r="B40" s="2" t="s">
        <v>132</v>
      </c>
      <c r="C40" s="12" t="s">
        <v>79</v>
      </c>
      <c r="D40" s="2"/>
      <c r="E40" s="21"/>
      <c r="F40" s="21"/>
      <c r="G40" s="99"/>
      <c r="H40" s="96"/>
    </row>
    <row r="41" spans="1:8" ht="18" customHeight="1">
      <c r="A41" s="3"/>
      <c r="B41" s="2" t="s">
        <v>133</v>
      </c>
      <c r="C41" s="12"/>
      <c r="D41" s="2"/>
      <c r="E41" s="21"/>
      <c r="F41" s="21"/>
      <c r="G41" s="99"/>
      <c r="H41" s="96"/>
    </row>
    <row r="42" spans="1:8" ht="18" customHeight="1">
      <c r="A42" s="14">
        <v>6</v>
      </c>
      <c r="B42" s="15" t="s">
        <v>141</v>
      </c>
      <c r="C42" s="12" t="s">
        <v>137</v>
      </c>
      <c r="D42" s="2"/>
      <c r="E42" s="21"/>
      <c r="F42" s="100"/>
      <c r="G42" s="25">
        <v>200000</v>
      </c>
      <c r="H42" s="96">
        <f>D42*F42</f>
        <v>0</v>
      </c>
    </row>
    <row r="43" spans="1:8" ht="18" customHeight="1">
      <c r="A43" s="14"/>
      <c r="B43" s="15"/>
      <c r="C43" s="12"/>
      <c r="D43" s="2"/>
      <c r="E43" s="21"/>
      <c r="F43" s="100"/>
      <c r="G43" s="36"/>
      <c r="H43" s="96"/>
    </row>
    <row r="44" spans="1:8" ht="18" customHeight="1">
      <c r="A44" s="3"/>
      <c r="B44" s="28" t="s">
        <v>80</v>
      </c>
      <c r="C44" s="12"/>
      <c r="D44" s="2"/>
      <c r="E44" s="2"/>
      <c r="F44" s="2"/>
      <c r="G44" s="28" t="s">
        <v>32</v>
      </c>
      <c r="H44" s="67" t="s">
        <v>33</v>
      </c>
    </row>
    <row r="45" spans="1:8" ht="18" customHeight="1">
      <c r="A45" s="3"/>
      <c r="B45" s="2"/>
      <c r="C45" s="12"/>
      <c r="D45" s="2"/>
      <c r="E45" s="2"/>
      <c r="F45" s="2"/>
      <c r="G45" s="29">
        <f>G5+G18+G23+G30+G38+G42</f>
        <v>2861954</v>
      </c>
      <c r="H45" s="4"/>
    </row>
    <row r="46" spans="1:8" ht="18" customHeight="1">
      <c r="A46" s="3"/>
      <c r="B46" s="2"/>
      <c r="C46" s="12"/>
      <c r="D46" s="2"/>
      <c r="E46" s="2"/>
      <c r="F46" s="2"/>
      <c r="G46" s="29"/>
      <c r="H46" s="4"/>
    </row>
    <row r="47" spans="1:8" ht="18" customHeight="1">
      <c r="A47" s="14">
        <v>7</v>
      </c>
      <c r="B47" s="28" t="s">
        <v>144</v>
      </c>
      <c r="C47" s="12"/>
      <c r="D47" s="2"/>
      <c r="E47" s="2"/>
      <c r="F47" s="2"/>
      <c r="G47" s="29">
        <f>SUM(G48:G52)</f>
        <v>1650000</v>
      </c>
      <c r="H47" s="4"/>
    </row>
    <row r="48" spans="1:8" ht="18" customHeight="1">
      <c r="A48" s="3"/>
      <c r="B48" s="43" t="s">
        <v>142</v>
      </c>
      <c r="C48" s="12" t="s">
        <v>137</v>
      </c>
      <c r="D48" s="21"/>
      <c r="E48" s="21"/>
      <c r="F48" s="21"/>
      <c r="G48" s="99">
        <v>200000</v>
      </c>
      <c r="H48" s="4"/>
    </row>
    <row r="49" spans="1:8" ht="18" customHeight="1">
      <c r="A49" s="3"/>
      <c r="B49" s="43" t="s">
        <v>143</v>
      </c>
      <c r="C49" s="12" t="s">
        <v>137</v>
      </c>
      <c r="D49" s="21"/>
      <c r="E49" s="21"/>
      <c r="F49" s="21"/>
      <c r="G49" s="99">
        <v>600000</v>
      </c>
      <c r="H49" s="4"/>
    </row>
    <row r="50" spans="1:8" ht="18" customHeight="1">
      <c r="A50" s="3"/>
      <c r="B50" s="43" t="s">
        <v>194</v>
      </c>
      <c r="C50" s="12" t="s">
        <v>137</v>
      </c>
      <c r="D50" s="2"/>
      <c r="E50" s="2"/>
      <c r="F50" s="2"/>
      <c r="G50" s="99">
        <v>500000</v>
      </c>
      <c r="H50" s="4"/>
    </row>
    <row r="51" spans="1:8" ht="18" customHeight="1">
      <c r="A51" s="3"/>
      <c r="B51" s="43" t="s">
        <v>145</v>
      </c>
      <c r="C51" s="12" t="s">
        <v>137</v>
      </c>
      <c r="D51" s="2"/>
      <c r="E51" s="2"/>
      <c r="F51" s="2"/>
      <c r="G51" s="99">
        <v>350000</v>
      </c>
      <c r="H51" s="4"/>
    </row>
    <row r="52" spans="1:8" ht="18" customHeight="1">
      <c r="A52" s="3"/>
      <c r="B52" s="2" t="s">
        <v>146</v>
      </c>
      <c r="C52" s="12"/>
      <c r="D52" s="2"/>
      <c r="E52" s="2"/>
      <c r="F52" s="2"/>
      <c r="G52" s="21"/>
      <c r="H52" s="109">
        <f>SUM(H6:H44)</f>
        <v>0</v>
      </c>
    </row>
    <row r="53" spans="1:8" ht="18" customHeight="1">
      <c r="A53" s="53"/>
      <c r="B53" s="54"/>
      <c r="C53" s="55"/>
      <c r="D53" s="54"/>
      <c r="E53" s="54"/>
      <c r="F53" s="54"/>
      <c r="G53" s="110"/>
      <c r="H53" s="111"/>
    </row>
    <row r="54" spans="1:8" s="105" customFormat="1" ht="18" customHeight="1">
      <c r="A54" s="130"/>
      <c r="B54" s="131" t="s">
        <v>195</v>
      </c>
      <c r="C54" s="132"/>
      <c r="D54" s="131"/>
      <c r="E54" s="131"/>
      <c r="F54" s="131"/>
      <c r="G54" s="112">
        <f>G45+G47</f>
        <v>4511954</v>
      </c>
      <c r="H54" s="133"/>
    </row>
    <row r="55" spans="1:8" s="105" customFormat="1" ht="18" customHeight="1">
      <c r="A55" s="130"/>
      <c r="B55" s="131"/>
      <c r="C55" s="132"/>
      <c r="D55" s="131"/>
      <c r="E55" s="131"/>
      <c r="F55" s="131"/>
      <c r="G55" s="112"/>
      <c r="H55" s="133"/>
    </row>
    <row r="56" spans="1:8" s="105" customFormat="1" ht="18" customHeight="1" thickBot="1">
      <c r="A56" s="113"/>
      <c r="B56" s="114"/>
      <c r="C56" s="115"/>
      <c r="D56" s="114"/>
      <c r="E56" s="114"/>
      <c r="F56" s="114"/>
      <c r="G56" s="158">
        <f>G54/145.6</f>
        <v>30988.695054945056</v>
      </c>
      <c r="H56" s="138"/>
    </row>
    <row r="57" spans="1:8" s="105" customFormat="1" ht="18" customHeight="1">
      <c r="A57" s="128"/>
      <c r="B57" s="105" t="s">
        <v>230</v>
      </c>
      <c r="C57" s="129"/>
      <c r="D57" s="128"/>
      <c r="E57" s="128"/>
      <c r="F57" s="128"/>
      <c r="G57" s="175">
        <f>G56+'Мебель 1этаж'!G53+'Мебель 2 этаж'!G58+'Мебель (Цоколь)'!G50+Камин!G38+'Сантехника '!G39+Сауна!H32</f>
        <v>110951.32097069596</v>
      </c>
      <c r="H57" s="128"/>
    </row>
    <row r="62" spans="2:3" ht="27" customHeight="1">
      <c r="B62" s="116"/>
      <c r="C62" s="136"/>
    </row>
  </sheetData>
  <mergeCells count="2">
    <mergeCell ref="E3:F3"/>
    <mergeCell ref="G3:H3"/>
  </mergeCells>
  <printOptions/>
  <pageMargins left="0.75" right="0.75" top="1" bottom="1" header="0.5" footer="0.5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L11" sqref="L11"/>
    </sheetView>
  </sheetViews>
  <sheetFormatPr defaultColWidth="9.00390625" defaultRowHeight="12.75"/>
  <cols>
    <col min="1" max="1" width="6.875" style="0" customWidth="1"/>
    <col min="2" max="2" width="27.875" style="0" customWidth="1"/>
    <col min="3" max="3" width="11.75390625" style="9" customWidth="1"/>
    <col min="5" max="5" width="13.00390625" style="0" bestFit="1" customWidth="1"/>
    <col min="6" max="6" width="14.625" style="0" bestFit="1" customWidth="1"/>
    <col min="7" max="7" width="14.125" style="0" customWidth="1"/>
    <col min="8" max="8" width="14.875" style="0" customWidth="1"/>
    <col min="9" max="9" width="13.00390625" style="0" customWidth="1"/>
  </cols>
  <sheetData>
    <row r="1" s="71" customFormat="1" ht="18">
      <c r="C1" s="71" t="s">
        <v>107</v>
      </c>
    </row>
    <row r="2" spans="2:3" s="1" customFormat="1" ht="15">
      <c r="B2"/>
      <c r="C2" s="18"/>
    </row>
    <row r="3" ht="13.5" thickBot="1"/>
    <row r="4" spans="1:9" s="90" customFormat="1" ht="44.25" customHeight="1" thickBot="1">
      <c r="A4" s="57" t="s">
        <v>0</v>
      </c>
      <c r="B4" s="89" t="s">
        <v>1</v>
      </c>
      <c r="C4" s="89" t="s">
        <v>3</v>
      </c>
      <c r="D4" s="89" t="s">
        <v>2</v>
      </c>
      <c r="E4" s="176" t="s">
        <v>62</v>
      </c>
      <c r="F4" s="176"/>
      <c r="G4" s="177" t="s">
        <v>61</v>
      </c>
      <c r="H4" s="176"/>
      <c r="I4" s="57"/>
    </row>
    <row r="5" spans="1:9" s="13" customFormat="1" ht="18" customHeight="1" thickBot="1">
      <c r="A5" s="79"/>
      <c r="B5" s="92"/>
      <c r="C5" s="94"/>
      <c r="D5" s="92"/>
      <c r="E5" s="82" t="s">
        <v>32</v>
      </c>
      <c r="F5" s="62" t="s">
        <v>33</v>
      </c>
      <c r="G5" s="62" t="s">
        <v>32</v>
      </c>
      <c r="H5" s="58" t="s">
        <v>33</v>
      </c>
      <c r="I5" s="79"/>
    </row>
    <row r="6" spans="1:9" s="13" customFormat="1" ht="18" customHeight="1">
      <c r="A6" s="73">
        <v>1</v>
      </c>
      <c r="B6" s="74" t="s">
        <v>84</v>
      </c>
      <c r="C6" s="75"/>
      <c r="D6" s="74"/>
      <c r="E6" s="76"/>
      <c r="F6" s="76"/>
      <c r="G6" s="125">
        <f>SUM(G7:G15)</f>
        <v>735000</v>
      </c>
      <c r="H6" s="125">
        <f>SUM(H7:H15)</f>
        <v>1370000</v>
      </c>
      <c r="I6" s="95"/>
    </row>
    <row r="7" spans="1:9" ht="18" customHeight="1">
      <c r="A7" s="11"/>
      <c r="B7" s="8" t="s">
        <v>86</v>
      </c>
      <c r="C7" s="17" t="s">
        <v>22</v>
      </c>
      <c r="D7" s="8">
        <v>1</v>
      </c>
      <c r="E7" s="35">
        <v>250000</v>
      </c>
      <c r="F7" s="35">
        <v>450000</v>
      </c>
      <c r="G7" s="36">
        <f aca="true" t="shared" si="0" ref="G7:G21">E7*D7</f>
        <v>250000</v>
      </c>
      <c r="H7" s="36">
        <f aca="true" t="shared" si="1" ref="H7:H21">F7*D7</f>
        <v>450000</v>
      </c>
      <c r="I7" s="65"/>
    </row>
    <row r="8" spans="1:9" ht="18" customHeight="1">
      <c r="A8" s="3"/>
      <c r="B8" s="8" t="s">
        <v>85</v>
      </c>
      <c r="C8" s="17" t="s">
        <v>22</v>
      </c>
      <c r="D8" s="2">
        <v>1</v>
      </c>
      <c r="E8" s="37">
        <v>90000</v>
      </c>
      <c r="F8" s="37">
        <v>150000</v>
      </c>
      <c r="G8" s="36">
        <f t="shared" si="0"/>
        <v>90000</v>
      </c>
      <c r="H8" s="36">
        <f t="shared" si="1"/>
        <v>150000</v>
      </c>
      <c r="I8" s="96"/>
    </row>
    <row r="9" spans="1:9" ht="18" customHeight="1">
      <c r="A9" s="3"/>
      <c r="B9" s="2" t="s">
        <v>87</v>
      </c>
      <c r="C9" s="17" t="s">
        <v>22</v>
      </c>
      <c r="D9" s="2">
        <v>2</v>
      </c>
      <c r="E9" s="37">
        <v>45000</v>
      </c>
      <c r="F9" s="37">
        <v>75000</v>
      </c>
      <c r="G9" s="36">
        <f t="shared" si="0"/>
        <v>90000</v>
      </c>
      <c r="H9" s="36">
        <f t="shared" si="1"/>
        <v>150000</v>
      </c>
      <c r="I9" s="96"/>
    </row>
    <row r="10" spans="1:9" ht="18" customHeight="1">
      <c r="A10" s="3"/>
      <c r="B10" s="2" t="s">
        <v>88</v>
      </c>
      <c r="C10" s="17" t="s">
        <v>22</v>
      </c>
      <c r="D10" s="2">
        <v>1</v>
      </c>
      <c r="E10" s="37">
        <v>45000</v>
      </c>
      <c r="F10" s="37">
        <v>70000</v>
      </c>
      <c r="G10" s="36">
        <f t="shared" si="0"/>
        <v>45000</v>
      </c>
      <c r="H10" s="36">
        <f t="shared" si="1"/>
        <v>70000</v>
      </c>
      <c r="I10" s="96"/>
    </row>
    <row r="11" spans="1:9" ht="18" customHeight="1">
      <c r="A11" s="3"/>
      <c r="B11" s="2" t="s">
        <v>89</v>
      </c>
      <c r="C11" s="17" t="s">
        <v>22</v>
      </c>
      <c r="D11" s="2">
        <v>1</v>
      </c>
      <c r="E11" s="21"/>
      <c r="F11" s="21"/>
      <c r="G11" s="36">
        <f t="shared" si="0"/>
        <v>0</v>
      </c>
      <c r="H11" s="36">
        <f t="shared" si="1"/>
        <v>0</v>
      </c>
      <c r="I11" s="96"/>
    </row>
    <row r="12" spans="1:9" ht="18" customHeight="1">
      <c r="A12" s="3"/>
      <c r="B12" s="2" t="s">
        <v>94</v>
      </c>
      <c r="C12" s="17" t="s">
        <v>22</v>
      </c>
      <c r="D12" s="2">
        <v>1</v>
      </c>
      <c r="E12" s="21">
        <v>150000</v>
      </c>
      <c r="F12" s="21">
        <v>300000</v>
      </c>
      <c r="G12" s="36">
        <f t="shared" si="0"/>
        <v>150000</v>
      </c>
      <c r="H12" s="36">
        <f t="shared" si="1"/>
        <v>300000</v>
      </c>
      <c r="I12" s="96"/>
    </row>
    <row r="13" spans="1:9" ht="18" customHeight="1">
      <c r="A13" s="3"/>
      <c r="B13" s="2" t="s">
        <v>95</v>
      </c>
      <c r="C13" s="12"/>
      <c r="D13" s="2">
        <v>2</v>
      </c>
      <c r="E13" s="21">
        <v>30000</v>
      </c>
      <c r="F13" s="21">
        <v>75000</v>
      </c>
      <c r="G13" s="36">
        <f>D13*E13</f>
        <v>60000</v>
      </c>
      <c r="H13" s="36">
        <f>F13*D13</f>
        <v>150000</v>
      </c>
      <c r="I13" s="96"/>
    </row>
    <row r="14" spans="1:9" ht="18" customHeight="1">
      <c r="A14" s="3"/>
      <c r="B14" s="2" t="s">
        <v>96</v>
      </c>
      <c r="C14" s="12"/>
      <c r="D14" s="2">
        <v>2</v>
      </c>
      <c r="E14" s="21">
        <v>5000</v>
      </c>
      <c r="F14" s="21">
        <v>15000</v>
      </c>
      <c r="G14" s="36">
        <f>D14*E14</f>
        <v>10000</v>
      </c>
      <c r="H14" s="36">
        <f>F14*D14</f>
        <v>30000</v>
      </c>
      <c r="I14" s="96"/>
    </row>
    <row r="15" spans="1:9" ht="18" customHeight="1">
      <c r="A15" s="3"/>
      <c r="B15" s="2" t="s">
        <v>97</v>
      </c>
      <c r="C15" s="12"/>
      <c r="D15" s="2">
        <v>1</v>
      </c>
      <c r="E15" s="21">
        <v>40000</v>
      </c>
      <c r="F15" s="21">
        <v>70000</v>
      </c>
      <c r="G15" s="36">
        <f>D15*E15</f>
        <v>40000</v>
      </c>
      <c r="H15" s="36">
        <f>F15*D15</f>
        <v>70000</v>
      </c>
      <c r="I15" s="96"/>
    </row>
    <row r="16" spans="1:9" ht="18" customHeight="1">
      <c r="A16" s="14">
        <v>2</v>
      </c>
      <c r="B16" s="15" t="s">
        <v>90</v>
      </c>
      <c r="C16" s="12"/>
      <c r="D16" s="2"/>
      <c r="E16" s="21"/>
      <c r="F16" s="21"/>
      <c r="G16" s="25">
        <f>SUM(G17:G21)</f>
        <v>480000</v>
      </c>
      <c r="H16" s="25">
        <f>SUM(H17:H21)</f>
        <v>836000</v>
      </c>
      <c r="I16" s="96"/>
    </row>
    <row r="17" spans="1:9" ht="18" customHeight="1">
      <c r="A17" s="3"/>
      <c r="B17" s="2" t="s">
        <v>92</v>
      </c>
      <c r="C17" s="12" t="s">
        <v>22</v>
      </c>
      <c r="D17" s="2">
        <v>1</v>
      </c>
      <c r="E17" s="21">
        <v>150000</v>
      </c>
      <c r="F17" s="21">
        <v>300000</v>
      </c>
      <c r="G17" s="36">
        <f t="shared" si="0"/>
        <v>150000</v>
      </c>
      <c r="H17" s="36">
        <f t="shared" si="1"/>
        <v>300000</v>
      </c>
      <c r="I17" s="96"/>
    </row>
    <row r="18" spans="1:9" ht="18" customHeight="1">
      <c r="A18" s="3"/>
      <c r="B18" s="2" t="s">
        <v>91</v>
      </c>
      <c r="C18" s="12" t="s">
        <v>22</v>
      </c>
      <c r="D18" s="2">
        <v>12</v>
      </c>
      <c r="E18" s="21">
        <v>10000</v>
      </c>
      <c r="F18" s="21">
        <v>18000</v>
      </c>
      <c r="G18" s="36">
        <f t="shared" si="0"/>
        <v>120000</v>
      </c>
      <c r="H18" s="36">
        <f t="shared" si="1"/>
        <v>216000</v>
      </c>
      <c r="I18" s="96"/>
    </row>
    <row r="19" spans="1:9" ht="18" customHeight="1">
      <c r="A19" s="3"/>
      <c r="B19" s="2" t="s">
        <v>93</v>
      </c>
      <c r="C19" s="12" t="s">
        <v>22</v>
      </c>
      <c r="D19" s="2">
        <v>1</v>
      </c>
      <c r="E19" s="21">
        <v>150000</v>
      </c>
      <c r="F19" s="21">
        <v>200000</v>
      </c>
      <c r="G19" s="36">
        <f t="shared" si="0"/>
        <v>150000</v>
      </c>
      <c r="H19" s="36">
        <f t="shared" si="1"/>
        <v>200000</v>
      </c>
      <c r="I19" s="96"/>
    </row>
    <row r="20" spans="1:9" ht="18" customHeight="1">
      <c r="A20" s="3"/>
      <c r="B20" s="2" t="s">
        <v>95</v>
      </c>
      <c r="C20" s="12" t="s">
        <v>22</v>
      </c>
      <c r="D20" s="2">
        <v>2</v>
      </c>
      <c r="E20" s="21">
        <v>30000</v>
      </c>
      <c r="F20" s="21">
        <v>60000</v>
      </c>
      <c r="G20" s="36">
        <f t="shared" si="0"/>
        <v>60000</v>
      </c>
      <c r="H20" s="36">
        <f t="shared" si="1"/>
        <v>120000</v>
      </c>
      <c r="I20" s="96"/>
    </row>
    <row r="21" spans="1:9" ht="18" customHeight="1">
      <c r="A21" s="3"/>
      <c r="B21" s="2"/>
      <c r="C21" s="12" t="s">
        <v>22</v>
      </c>
      <c r="D21" s="2">
        <v>3</v>
      </c>
      <c r="E21" s="21"/>
      <c r="F21" s="21"/>
      <c r="G21" s="36">
        <f t="shared" si="0"/>
        <v>0</v>
      </c>
      <c r="H21" s="36">
        <f t="shared" si="1"/>
        <v>0</v>
      </c>
      <c r="I21" s="96"/>
    </row>
    <row r="22" spans="1:9" s="13" customFormat="1" ht="18" customHeight="1">
      <c r="A22" s="14">
        <v>3</v>
      </c>
      <c r="B22" s="15" t="s">
        <v>98</v>
      </c>
      <c r="C22" s="19"/>
      <c r="D22" s="15"/>
      <c r="E22" s="97"/>
      <c r="F22" s="21"/>
      <c r="G22" s="25">
        <f>SUM(G23:G35)</f>
        <v>1376000</v>
      </c>
      <c r="H22" s="25">
        <f>SUM(H23:H35)</f>
        <v>2245000</v>
      </c>
      <c r="I22" s="64"/>
    </row>
    <row r="23" spans="1:9" ht="18" customHeight="1">
      <c r="A23" s="3">
        <v>15</v>
      </c>
      <c r="B23" s="2" t="s">
        <v>99</v>
      </c>
      <c r="C23" s="12" t="s">
        <v>22</v>
      </c>
      <c r="D23" s="2">
        <v>1</v>
      </c>
      <c r="E23" s="21">
        <v>750000</v>
      </c>
      <c r="F23" s="21">
        <v>1200000</v>
      </c>
      <c r="G23" s="36">
        <f aca="true" t="shared" si="2" ref="G23:G35">E23*D23</f>
        <v>750000</v>
      </c>
      <c r="H23" s="99">
        <f aca="true" t="shared" si="3" ref="H23:H35">D23*F23</f>
        <v>1200000</v>
      </c>
      <c r="I23" s="96"/>
    </row>
    <row r="24" spans="1:9" ht="18" customHeight="1">
      <c r="A24" s="3">
        <v>7</v>
      </c>
      <c r="B24" s="2" t="s">
        <v>100</v>
      </c>
      <c r="C24" s="12" t="s">
        <v>22</v>
      </c>
      <c r="D24" s="2">
        <v>1</v>
      </c>
      <c r="E24" s="21">
        <v>15000</v>
      </c>
      <c r="F24" s="100">
        <v>35000</v>
      </c>
      <c r="G24" s="36">
        <f t="shared" si="2"/>
        <v>15000</v>
      </c>
      <c r="H24" s="99">
        <f t="shared" si="3"/>
        <v>35000</v>
      </c>
      <c r="I24" s="96"/>
    </row>
    <row r="25" spans="1:9" ht="18" customHeight="1">
      <c r="A25" s="3">
        <v>8</v>
      </c>
      <c r="B25" s="2" t="s">
        <v>101</v>
      </c>
      <c r="C25" s="12" t="s">
        <v>22</v>
      </c>
      <c r="D25" s="2">
        <v>1</v>
      </c>
      <c r="E25" s="21">
        <v>25000</v>
      </c>
      <c r="F25" s="100">
        <v>60000</v>
      </c>
      <c r="G25" s="36">
        <f t="shared" si="2"/>
        <v>25000</v>
      </c>
      <c r="H25" s="99">
        <f t="shared" si="3"/>
        <v>60000</v>
      </c>
      <c r="I25" s="96"/>
    </row>
    <row r="26" spans="1:9" ht="18" customHeight="1">
      <c r="A26" s="3">
        <v>9</v>
      </c>
      <c r="B26" s="2" t="s">
        <v>102</v>
      </c>
      <c r="C26" s="12" t="s">
        <v>22</v>
      </c>
      <c r="D26" s="2">
        <v>1</v>
      </c>
      <c r="E26" s="21">
        <v>45000</v>
      </c>
      <c r="F26" s="100">
        <v>70000</v>
      </c>
      <c r="G26" s="36">
        <f t="shared" si="2"/>
        <v>45000</v>
      </c>
      <c r="H26" s="99">
        <f t="shared" si="3"/>
        <v>70000</v>
      </c>
      <c r="I26" s="96"/>
    </row>
    <row r="27" spans="1:9" ht="18" customHeight="1">
      <c r="A27" s="3">
        <v>10</v>
      </c>
      <c r="B27" s="2" t="s">
        <v>188</v>
      </c>
      <c r="C27" s="12" t="s">
        <v>22</v>
      </c>
      <c r="D27" s="2">
        <v>1</v>
      </c>
      <c r="E27" s="21">
        <v>50000</v>
      </c>
      <c r="F27" s="100">
        <v>75000</v>
      </c>
      <c r="G27" s="36">
        <f t="shared" si="2"/>
        <v>50000</v>
      </c>
      <c r="H27" s="99">
        <f t="shared" si="3"/>
        <v>75000</v>
      </c>
      <c r="I27" s="96"/>
    </row>
    <row r="28" spans="1:9" ht="18" customHeight="1">
      <c r="A28" s="3">
        <v>11</v>
      </c>
      <c r="B28" s="2" t="s">
        <v>186</v>
      </c>
      <c r="C28" s="12" t="s">
        <v>22</v>
      </c>
      <c r="D28" s="2">
        <v>1</v>
      </c>
      <c r="E28" s="21">
        <v>80000</v>
      </c>
      <c r="F28" s="100">
        <v>120000</v>
      </c>
      <c r="G28" s="36">
        <f t="shared" si="2"/>
        <v>80000</v>
      </c>
      <c r="H28" s="99">
        <f t="shared" si="3"/>
        <v>120000</v>
      </c>
      <c r="I28" s="96"/>
    </row>
    <row r="29" spans="1:9" ht="18" customHeight="1">
      <c r="A29" s="3">
        <v>12</v>
      </c>
      <c r="B29" s="2" t="s">
        <v>187</v>
      </c>
      <c r="C29" s="12" t="s">
        <v>22</v>
      </c>
      <c r="D29" s="2">
        <v>2</v>
      </c>
      <c r="E29" s="21">
        <v>85000</v>
      </c>
      <c r="F29" s="100">
        <v>150000</v>
      </c>
      <c r="G29" s="36">
        <f t="shared" si="2"/>
        <v>170000</v>
      </c>
      <c r="H29" s="99">
        <f t="shared" si="3"/>
        <v>300000</v>
      </c>
      <c r="I29" s="96"/>
    </row>
    <row r="30" spans="1:9" ht="18" customHeight="1">
      <c r="A30" s="3">
        <v>13</v>
      </c>
      <c r="B30" s="2" t="s">
        <v>109</v>
      </c>
      <c r="C30" s="12" t="s">
        <v>22</v>
      </c>
      <c r="D30" s="2">
        <v>1</v>
      </c>
      <c r="E30" s="21">
        <v>80000</v>
      </c>
      <c r="F30" s="100">
        <v>100000</v>
      </c>
      <c r="G30" s="36">
        <f t="shared" si="2"/>
        <v>80000</v>
      </c>
      <c r="H30" s="99">
        <f t="shared" si="3"/>
        <v>100000</v>
      </c>
      <c r="I30" s="96"/>
    </row>
    <row r="31" spans="1:9" ht="18" customHeight="1">
      <c r="A31" s="3">
        <v>14</v>
      </c>
      <c r="B31" s="2" t="s">
        <v>103</v>
      </c>
      <c r="C31" s="12" t="s">
        <v>22</v>
      </c>
      <c r="D31" s="2">
        <v>3</v>
      </c>
      <c r="E31" s="21">
        <v>15000</v>
      </c>
      <c r="F31" s="100">
        <v>30000</v>
      </c>
      <c r="G31" s="36">
        <f t="shared" si="2"/>
        <v>45000</v>
      </c>
      <c r="H31" s="99">
        <f t="shared" si="3"/>
        <v>90000</v>
      </c>
      <c r="I31" s="96"/>
    </row>
    <row r="32" spans="1:9" ht="18" customHeight="1">
      <c r="A32" s="3">
        <v>15</v>
      </c>
      <c r="B32" s="2" t="s">
        <v>104</v>
      </c>
      <c r="C32" s="12" t="s">
        <v>22</v>
      </c>
      <c r="D32" s="2">
        <v>1</v>
      </c>
      <c r="E32" s="21">
        <v>25000</v>
      </c>
      <c r="F32" s="100">
        <v>45000</v>
      </c>
      <c r="G32" s="36">
        <f t="shared" si="2"/>
        <v>25000</v>
      </c>
      <c r="H32" s="99">
        <f t="shared" si="3"/>
        <v>45000</v>
      </c>
      <c r="I32" s="96"/>
    </row>
    <row r="33" spans="1:9" ht="18" customHeight="1">
      <c r="A33" s="3">
        <v>16</v>
      </c>
      <c r="B33" s="2" t="s">
        <v>91</v>
      </c>
      <c r="C33" s="12"/>
      <c r="D33" s="2">
        <v>6</v>
      </c>
      <c r="E33" s="21">
        <v>6000</v>
      </c>
      <c r="F33" s="21">
        <v>10000</v>
      </c>
      <c r="G33" s="99">
        <f t="shared" si="2"/>
        <v>36000</v>
      </c>
      <c r="H33" s="99">
        <f t="shared" si="3"/>
        <v>60000</v>
      </c>
      <c r="I33" s="96"/>
    </row>
    <row r="34" spans="1:9" ht="18" customHeight="1">
      <c r="A34" s="3">
        <v>17</v>
      </c>
      <c r="B34" s="2" t="s">
        <v>105</v>
      </c>
      <c r="C34" s="12"/>
      <c r="D34" s="2">
        <v>1</v>
      </c>
      <c r="E34" s="21">
        <v>25000</v>
      </c>
      <c r="F34" s="21">
        <v>45000</v>
      </c>
      <c r="G34" s="99">
        <f t="shared" si="2"/>
        <v>25000</v>
      </c>
      <c r="H34" s="99">
        <f t="shared" si="3"/>
        <v>45000</v>
      </c>
      <c r="I34" s="96"/>
    </row>
    <row r="35" spans="1:9" ht="18" customHeight="1">
      <c r="A35" s="3">
        <v>18</v>
      </c>
      <c r="B35" s="2" t="s">
        <v>106</v>
      </c>
      <c r="C35" s="12"/>
      <c r="D35" s="2">
        <v>3</v>
      </c>
      <c r="E35" s="21">
        <v>10000</v>
      </c>
      <c r="F35" s="21">
        <v>15000</v>
      </c>
      <c r="G35" s="99">
        <f t="shared" si="2"/>
        <v>30000</v>
      </c>
      <c r="H35" s="99">
        <f t="shared" si="3"/>
        <v>45000</v>
      </c>
      <c r="I35" s="4"/>
    </row>
    <row r="36" spans="1:9" s="13" customFormat="1" ht="18" customHeight="1">
      <c r="A36" s="14"/>
      <c r="B36" s="15"/>
      <c r="C36" s="19"/>
      <c r="D36" s="15"/>
      <c r="E36" s="15"/>
      <c r="F36" s="15"/>
      <c r="G36" s="27"/>
      <c r="H36" s="27"/>
      <c r="I36" s="16"/>
    </row>
    <row r="37" spans="1:9" s="13" customFormat="1" ht="18" customHeight="1">
      <c r="A37" s="14">
        <v>4</v>
      </c>
      <c r="B37" s="15" t="s">
        <v>180</v>
      </c>
      <c r="C37" s="19"/>
      <c r="D37" s="15"/>
      <c r="E37" s="15"/>
      <c r="F37" s="15"/>
      <c r="G37" s="27">
        <f>SUM(G38:G46)</f>
        <v>630000</v>
      </c>
      <c r="H37" s="27">
        <f>SUM(H38:H46)</f>
        <v>1365000</v>
      </c>
      <c r="I37" s="16"/>
    </row>
    <row r="38" spans="1:9" s="13" customFormat="1" ht="18" customHeight="1">
      <c r="A38" s="60"/>
      <c r="B38" s="43" t="s">
        <v>181</v>
      </c>
      <c r="C38" s="44" t="s">
        <v>137</v>
      </c>
      <c r="D38" s="43">
        <v>1</v>
      </c>
      <c r="E38" s="51">
        <v>200000</v>
      </c>
      <c r="F38" s="37">
        <v>450000</v>
      </c>
      <c r="G38" s="36">
        <f aca="true" t="shared" si="4" ref="G38:G43">D38*E38</f>
        <v>200000</v>
      </c>
      <c r="H38" s="36">
        <f aca="true" t="shared" si="5" ref="H38:H43">F38*D38</f>
        <v>450000</v>
      </c>
      <c r="I38" s="122"/>
    </row>
    <row r="39" spans="1:9" s="13" customFormat="1" ht="18" customHeight="1">
      <c r="A39" s="60"/>
      <c r="B39" s="43" t="s">
        <v>176</v>
      </c>
      <c r="C39" s="12" t="s">
        <v>79</v>
      </c>
      <c r="D39" s="43">
        <v>2</v>
      </c>
      <c r="E39" s="51">
        <v>75000</v>
      </c>
      <c r="F39" s="51">
        <v>150000</v>
      </c>
      <c r="G39" s="36">
        <f t="shared" si="4"/>
        <v>150000</v>
      </c>
      <c r="H39" s="36">
        <f t="shared" si="5"/>
        <v>300000</v>
      </c>
      <c r="I39" s="122"/>
    </row>
    <row r="40" spans="1:9" s="13" customFormat="1" ht="18" customHeight="1">
      <c r="A40" s="60"/>
      <c r="B40" s="43" t="s">
        <v>182</v>
      </c>
      <c r="C40" s="12" t="s">
        <v>79</v>
      </c>
      <c r="D40" s="43">
        <v>3</v>
      </c>
      <c r="E40" s="51">
        <v>15000</v>
      </c>
      <c r="F40" s="51">
        <v>35000</v>
      </c>
      <c r="G40" s="36">
        <f t="shared" si="4"/>
        <v>45000</v>
      </c>
      <c r="H40" s="36">
        <f t="shared" si="5"/>
        <v>105000</v>
      </c>
      <c r="I40" s="122"/>
    </row>
    <row r="41" spans="1:9" s="13" customFormat="1" ht="18" customHeight="1">
      <c r="A41" s="60"/>
      <c r="B41" s="43" t="s">
        <v>183</v>
      </c>
      <c r="C41" s="12" t="s">
        <v>79</v>
      </c>
      <c r="D41" s="43">
        <v>2</v>
      </c>
      <c r="E41" s="51">
        <v>25000</v>
      </c>
      <c r="F41" s="51">
        <v>75000</v>
      </c>
      <c r="G41" s="36">
        <f t="shared" si="4"/>
        <v>50000</v>
      </c>
      <c r="H41" s="36">
        <f t="shared" si="5"/>
        <v>150000</v>
      </c>
      <c r="I41" s="122"/>
    </row>
    <row r="42" spans="1:9" s="13" customFormat="1" ht="18" customHeight="1">
      <c r="A42" s="60"/>
      <c r="B42" s="43" t="s">
        <v>184</v>
      </c>
      <c r="C42" s="12" t="s">
        <v>79</v>
      </c>
      <c r="D42" s="43">
        <v>1</v>
      </c>
      <c r="E42" s="51">
        <v>100000</v>
      </c>
      <c r="F42" s="51">
        <v>150000</v>
      </c>
      <c r="G42" s="36">
        <f t="shared" si="4"/>
        <v>100000</v>
      </c>
      <c r="H42" s="36">
        <f t="shared" si="5"/>
        <v>150000</v>
      </c>
      <c r="I42" s="122"/>
    </row>
    <row r="43" spans="1:9" s="13" customFormat="1" ht="18" customHeight="1">
      <c r="A43" s="60"/>
      <c r="B43" s="43" t="s">
        <v>185</v>
      </c>
      <c r="C43" s="12" t="s">
        <v>79</v>
      </c>
      <c r="D43" s="43">
        <v>1</v>
      </c>
      <c r="E43" s="51">
        <v>15000</v>
      </c>
      <c r="F43" s="51">
        <v>30000</v>
      </c>
      <c r="G43" s="36">
        <f t="shared" si="4"/>
        <v>15000</v>
      </c>
      <c r="H43" s="36">
        <f t="shared" si="5"/>
        <v>30000</v>
      </c>
      <c r="I43" s="122"/>
    </row>
    <row r="44" spans="1:9" s="13" customFormat="1" ht="18" customHeight="1">
      <c r="A44" s="60"/>
      <c r="B44" s="2" t="s">
        <v>95</v>
      </c>
      <c r="C44" s="12" t="s">
        <v>79</v>
      </c>
      <c r="D44" s="2">
        <v>2</v>
      </c>
      <c r="E44" s="21">
        <v>30000</v>
      </c>
      <c r="F44" s="21">
        <v>75000</v>
      </c>
      <c r="G44" s="36">
        <f>D44*E44</f>
        <v>60000</v>
      </c>
      <c r="H44" s="36">
        <f>F44*D44</f>
        <v>150000</v>
      </c>
      <c r="I44" s="122"/>
    </row>
    <row r="45" spans="1:9" ht="18" customHeight="1">
      <c r="A45" s="60"/>
      <c r="B45" s="2" t="s">
        <v>96</v>
      </c>
      <c r="C45" s="12" t="s">
        <v>79</v>
      </c>
      <c r="D45" s="2">
        <v>2</v>
      </c>
      <c r="E45" s="21">
        <v>5000</v>
      </c>
      <c r="F45" s="21">
        <v>15000</v>
      </c>
      <c r="G45" s="36">
        <f>D45*E45</f>
        <v>10000</v>
      </c>
      <c r="H45" s="36">
        <f>F45*D45</f>
        <v>30000</v>
      </c>
      <c r="I45" s="122"/>
    </row>
    <row r="46" spans="1:9" ht="18" customHeight="1">
      <c r="A46" s="60"/>
      <c r="B46" s="43"/>
      <c r="C46" s="44"/>
      <c r="D46" s="43"/>
      <c r="E46" s="43"/>
      <c r="F46" s="43"/>
      <c r="G46" s="123"/>
      <c r="H46" s="123"/>
      <c r="I46" s="124"/>
    </row>
    <row r="47" spans="1:9" ht="18" customHeight="1">
      <c r="A47" s="3"/>
      <c r="B47" s="140" t="s">
        <v>196</v>
      </c>
      <c r="C47" s="142"/>
      <c r="D47" s="143"/>
      <c r="E47" s="141"/>
      <c r="F47" s="2"/>
      <c r="G47" s="28" t="s">
        <v>32</v>
      </c>
      <c r="H47" s="28" t="s">
        <v>33</v>
      </c>
      <c r="I47" s="101"/>
    </row>
    <row r="48" spans="1:9" ht="18" customHeight="1">
      <c r="A48" s="3"/>
      <c r="B48" s="2"/>
      <c r="C48" s="17"/>
      <c r="D48" s="8"/>
      <c r="E48" s="2"/>
      <c r="F48" s="2"/>
      <c r="G48" s="29">
        <f>G6+G16+G22+G37</f>
        <v>3221000</v>
      </c>
      <c r="H48" s="29">
        <f>H6+H16+H22+H37</f>
        <v>5816000</v>
      </c>
      <c r="I48" s="101"/>
    </row>
    <row r="49" spans="1:9" ht="18" customHeight="1">
      <c r="A49" s="3"/>
      <c r="B49" s="2"/>
      <c r="C49" s="12"/>
      <c r="D49" s="2"/>
      <c r="E49" s="2"/>
      <c r="F49" s="2"/>
      <c r="G49" s="30"/>
      <c r="H49" s="30"/>
      <c r="I49" s="4"/>
    </row>
    <row r="50" spans="1:9" ht="18" customHeight="1">
      <c r="A50" s="3"/>
      <c r="B50" s="2"/>
      <c r="C50" s="12"/>
      <c r="D50" s="2"/>
      <c r="E50" s="2"/>
      <c r="F50" s="2"/>
      <c r="G50" s="126">
        <f>G48/145.6</f>
        <v>22122.252747252747</v>
      </c>
      <c r="H50" s="126">
        <f>H48/145.6</f>
        <v>39945.054945054944</v>
      </c>
      <c r="I50" s="4"/>
    </row>
    <row r="51" spans="1:9" ht="18" customHeight="1" thickBot="1">
      <c r="A51" s="5"/>
      <c r="B51" s="6"/>
      <c r="C51" s="20"/>
      <c r="D51" s="6"/>
      <c r="E51" s="6"/>
      <c r="F51" s="6"/>
      <c r="G51" s="34"/>
      <c r="H51" s="32"/>
      <c r="I51" s="7"/>
    </row>
    <row r="53" spans="2:7" ht="15.75">
      <c r="B53" s="105" t="s">
        <v>233</v>
      </c>
      <c r="G53" s="175">
        <f>(G50+H50)/2</f>
        <v>31033.653846153844</v>
      </c>
    </row>
  </sheetData>
  <mergeCells count="2">
    <mergeCell ref="E4:F4"/>
    <mergeCell ref="G4:H4"/>
  </mergeCells>
  <printOptions/>
  <pageMargins left="0.75" right="0.75" top="1" bottom="1" header="0.5" footer="0.5"/>
  <pageSetup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60" workbookViewId="0" topLeftCell="A23">
      <selection activeCell="P19" sqref="P19"/>
    </sheetView>
  </sheetViews>
  <sheetFormatPr defaultColWidth="9.00390625" defaultRowHeight="12.75"/>
  <cols>
    <col min="1" max="1" width="6.875" style="0" customWidth="1"/>
    <col min="2" max="2" width="27.875" style="0" customWidth="1"/>
    <col min="3" max="3" width="11.75390625" style="9" customWidth="1"/>
    <col min="5" max="5" width="13.00390625" style="0" bestFit="1" customWidth="1"/>
    <col min="6" max="6" width="14.625" style="0" bestFit="1" customWidth="1"/>
    <col min="7" max="7" width="15.125" style="0" customWidth="1"/>
    <col min="8" max="8" width="14.875" style="0" customWidth="1"/>
    <col min="9" max="9" width="13.00390625" style="0" customWidth="1"/>
  </cols>
  <sheetData>
    <row r="1" s="71" customFormat="1" ht="18">
      <c r="B1" s="71" t="s">
        <v>179</v>
      </c>
    </row>
    <row r="2" ht="13.5" thickBot="1"/>
    <row r="3" spans="1:9" s="90" customFormat="1" ht="33" customHeight="1" thickBot="1">
      <c r="A3" s="57" t="s">
        <v>0</v>
      </c>
      <c r="B3" s="89" t="s">
        <v>1</v>
      </c>
      <c r="C3" s="89" t="s">
        <v>3</v>
      </c>
      <c r="D3" s="89" t="s">
        <v>2</v>
      </c>
      <c r="E3" s="176" t="s">
        <v>62</v>
      </c>
      <c r="F3" s="176"/>
      <c r="G3" s="177" t="s">
        <v>61</v>
      </c>
      <c r="H3" s="176"/>
      <c r="I3" s="89" t="s">
        <v>234</v>
      </c>
    </row>
    <row r="4" spans="1:9" s="13" customFormat="1" ht="18" customHeight="1" thickBot="1">
      <c r="A4" s="79"/>
      <c r="B4" s="92"/>
      <c r="C4" s="94"/>
      <c r="D4" s="92"/>
      <c r="E4" s="82" t="s">
        <v>32</v>
      </c>
      <c r="F4" s="62" t="s">
        <v>33</v>
      </c>
      <c r="G4" s="62" t="s">
        <v>32</v>
      </c>
      <c r="H4" s="58" t="s">
        <v>33</v>
      </c>
      <c r="I4" s="92"/>
    </row>
    <row r="5" spans="1:9" s="13" customFormat="1" ht="18" customHeight="1">
      <c r="A5" s="81">
        <v>1</v>
      </c>
      <c r="B5" s="78" t="s">
        <v>164</v>
      </c>
      <c r="C5" s="80"/>
      <c r="D5" s="78"/>
      <c r="E5" s="120"/>
      <c r="F5" s="120"/>
      <c r="G5" s="121">
        <f>SUM(G7:G18)</f>
        <v>740000</v>
      </c>
      <c r="H5" s="121">
        <f>SUM(H7:H18)</f>
        <v>1525000</v>
      </c>
      <c r="I5" s="118"/>
    </row>
    <row r="6" spans="1:9" ht="18" customHeight="1">
      <c r="A6" s="11"/>
      <c r="B6" s="8" t="s">
        <v>147</v>
      </c>
      <c r="C6" s="17" t="s">
        <v>22</v>
      </c>
      <c r="D6" s="8"/>
      <c r="E6" s="35"/>
      <c r="F6" s="35"/>
      <c r="G6" s="36">
        <f aca="true" t="shared" si="0" ref="G6:G15">E6*D6</f>
        <v>0</v>
      </c>
      <c r="H6" s="36">
        <f aca="true" t="shared" si="1" ref="H6:H35">F6*D6</f>
        <v>0</v>
      </c>
      <c r="I6" s="103"/>
    </row>
    <row r="7" spans="1:9" ht="18" customHeight="1">
      <c r="A7" s="11"/>
      <c r="B7" s="8" t="s">
        <v>148</v>
      </c>
      <c r="C7" s="17"/>
      <c r="D7" s="8">
        <v>1</v>
      </c>
      <c r="E7" s="35">
        <v>120000</v>
      </c>
      <c r="F7" s="35">
        <v>300000</v>
      </c>
      <c r="G7" s="36">
        <f t="shared" si="0"/>
        <v>120000</v>
      </c>
      <c r="H7" s="36">
        <f>F7*D7</f>
        <v>300000</v>
      </c>
      <c r="I7" s="103"/>
    </row>
    <row r="8" spans="1:9" ht="18" customHeight="1">
      <c r="A8" s="3"/>
      <c r="B8" s="8" t="s">
        <v>149</v>
      </c>
      <c r="C8" s="17" t="s">
        <v>22</v>
      </c>
      <c r="D8" s="2">
        <v>3</v>
      </c>
      <c r="E8" s="37">
        <v>20000</v>
      </c>
      <c r="F8" s="37">
        <v>40000</v>
      </c>
      <c r="G8" s="36">
        <f t="shared" si="0"/>
        <v>60000</v>
      </c>
      <c r="H8" s="36">
        <f t="shared" si="1"/>
        <v>120000</v>
      </c>
      <c r="I8" s="104"/>
    </row>
    <row r="9" spans="1:9" ht="18" customHeight="1">
      <c r="A9" s="3"/>
      <c r="B9" s="2" t="s">
        <v>150</v>
      </c>
      <c r="C9" s="17" t="s">
        <v>22</v>
      </c>
      <c r="D9" s="2">
        <v>1</v>
      </c>
      <c r="E9" s="37">
        <v>160000</v>
      </c>
      <c r="F9" s="37">
        <v>300000</v>
      </c>
      <c r="G9" s="36">
        <f t="shared" si="0"/>
        <v>160000</v>
      </c>
      <c r="H9" s="36">
        <f t="shared" si="1"/>
        <v>300000</v>
      </c>
      <c r="I9" s="104"/>
    </row>
    <row r="10" spans="1:9" ht="18" customHeight="1">
      <c r="A10" s="3"/>
      <c r="B10" s="2" t="s">
        <v>152</v>
      </c>
      <c r="C10" s="17"/>
      <c r="D10" s="2">
        <v>1</v>
      </c>
      <c r="E10" s="37">
        <v>45000</v>
      </c>
      <c r="F10" s="37">
        <v>90000</v>
      </c>
      <c r="G10" s="36">
        <f t="shared" si="0"/>
        <v>45000</v>
      </c>
      <c r="H10" s="36">
        <f>F10*D10</f>
        <v>90000</v>
      </c>
      <c r="I10" s="104"/>
    </row>
    <row r="11" spans="1:9" ht="18" customHeight="1">
      <c r="A11" s="3"/>
      <c r="B11" s="2" t="s">
        <v>154</v>
      </c>
      <c r="C11" s="17"/>
      <c r="D11" s="2">
        <v>1</v>
      </c>
      <c r="E11" s="37">
        <v>30000</v>
      </c>
      <c r="F11" s="37">
        <v>60000</v>
      </c>
      <c r="G11" s="36">
        <f t="shared" si="0"/>
        <v>30000</v>
      </c>
      <c r="H11" s="36">
        <f>F11*D11</f>
        <v>60000</v>
      </c>
      <c r="I11" s="104"/>
    </row>
    <row r="12" spans="1:9" ht="18" customHeight="1">
      <c r="A12" s="3"/>
      <c r="B12" s="2" t="s">
        <v>153</v>
      </c>
      <c r="C12" s="17"/>
      <c r="D12" s="2">
        <v>1</v>
      </c>
      <c r="E12" s="37">
        <v>30000</v>
      </c>
      <c r="F12" s="37">
        <v>60000</v>
      </c>
      <c r="G12" s="36">
        <f t="shared" si="0"/>
        <v>30000</v>
      </c>
      <c r="H12" s="36">
        <f>F12*D12</f>
        <v>60000</v>
      </c>
      <c r="I12" s="104"/>
    </row>
    <row r="13" spans="1:9" ht="18" customHeight="1">
      <c r="A13" s="3"/>
      <c r="B13" s="2" t="s">
        <v>151</v>
      </c>
      <c r="C13" s="17" t="s">
        <v>22</v>
      </c>
      <c r="D13" s="2">
        <v>1</v>
      </c>
      <c r="E13" s="37">
        <v>30000</v>
      </c>
      <c r="F13" s="37">
        <v>45000</v>
      </c>
      <c r="G13" s="36">
        <f t="shared" si="0"/>
        <v>30000</v>
      </c>
      <c r="H13" s="36">
        <f t="shared" si="1"/>
        <v>45000</v>
      </c>
      <c r="I13" s="104"/>
    </row>
    <row r="14" spans="1:9" ht="18" customHeight="1">
      <c r="A14" s="3"/>
      <c r="B14" s="2" t="s">
        <v>159</v>
      </c>
      <c r="C14" s="17"/>
      <c r="D14" s="2">
        <v>2</v>
      </c>
      <c r="E14" s="37">
        <v>40000</v>
      </c>
      <c r="F14" s="37">
        <v>80000</v>
      </c>
      <c r="G14" s="36">
        <f t="shared" si="0"/>
        <v>80000</v>
      </c>
      <c r="H14" s="36">
        <f>F14*D14</f>
        <v>160000</v>
      </c>
      <c r="I14" s="104"/>
    </row>
    <row r="15" spans="1:9" ht="17.25" customHeight="1">
      <c r="A15" s="3"/>
      <c r="B15" s="2" t="s">
        <v>89</v>
      </c>
      <c r="C15" s="17" t="s">
        <v>22</v>
      </c>
      <c r="D15" s="2">
        <v>1</v>
      </c>
      <c r="E15" s="37">
        <v>75000</v>
      </c>
      <c r="F15" s="37">
        <v>120000</v>
      </c>
      <c r="G15" s="36">
        <f t="shared" si="0"/>
        <v>75000</v>
      </c>
      <c r="H15" s="36">
        <f>F15*D15</f>
        <v>120000</v>
      </c>
      <c r="I15" s="104"/>
    </row>
    <row r="16" spans="1:9" ht="17.25" customHeight="1">
      <c r="A16" s="3"/>
      <c r="B16" s="2" t="s">
        <v>95</v>
      </c>
      <c r="C16" s="12"/>
      <c r="D16" s="2">
        <v>2</v>
      </c>
      <c r="E16" s="37">
        <v>30000</v>
      </c>
      <c r="F16" s="37">
        <v>75000</v>
      </c>
      <c r="G16" s="36">
        <f>D16*E16</f>
        <v>60000</v>
      </c>
      <c r="H16" s="36">
        <f>F16*D16</f>
        <v>150000</v>
      </c>
      <c r="I16" s="4"/>
    </row>
    <row r="17" spans="1:9" ht="17.25" customHeight="1">
      <c r="A17" s="3"/>
      <c r="B17" s="2" t="s">
        <v>96</v>
      </c>
      <c r="C17" s="12"/>
      <c r="D17" s="2">
        <v>4</v>
      </c>
      <c r="E17" s="37">
        <v>5000</v>
      </c>
      <c r="F17" s="37">
        <v>15000</v>
      </c>
      <c r="G17" s="36">
        <f>D17*E17</f>
        <v>20000</v>
      </c>
      <c r="H17" s="36">
        <f>F17*D17</f>
        <v>60000</v>
      </c>
      <c r="I17" s="4"/>
    </row>
    <row r="18" spans="1:9" ht="17.25" customHeight="1">
      <c r="A18" s="3"/>
      <c r="B18" s="2" t="s">
        <v>158</v>
      </c>
      <c r="C18" s="12"/>
      <c r="D18" s="2">
        <v>3</v>
      </c>
      <c r="E18" s="37">
        <v>10000</v>
      </c>
      <c r="F18" s="37">
        <v>20000</v>
      </c>
      <c r="G18" s="36">
        <f>D18*E18</f>
        <v>30000</v>
      </c>
      <c r="H18" s="36">
        <f>F18*D18</f>
        <v>60000</v>
      </c>
      <c r="I18" s="4"/>
    </row>
    <row r="19" spans="1:9" s="13" customFormat="1" ht="18" customHeight="1">
      <c r="A19" s="14">
        <v>2</v>
      </c>
      <c r="B19" s="15" t="s">
        <v>157</v>
      </c>
      <c r="C19" s="119"/>
      <c r="D19" s="15"/>
      <c r="E19" s="97"/>
      <c r="F19" s="97"/>
      <c r="G19" s="25">
        <f>SUM(G20:G23)</f>
        <v>64000</v>
      </c>
      <c r="H19" s="25">
        <f>SUM(H20:H23)</f>
        <v>135000</v>
      </c>
      <c r="I19" s="64"/>
    </row>
    <row r="20" spans="1:9" ht="18" customHeight="1">
      <c r="A20" s="3"/>
      <c r="B20" s="2" t="s">
        <v>155</v>
      </c>
      <c r="C20" s="17" t="s">
        <v>22</v>
      </c>
      <c r="D20" s="2">
        <v>1</v>
      </c>
      <c r="E20" s="37">
        <v>35000</v>
      </c>
      <c r="F20" s="37">
        <v>75000</v>
      </c>
      <c r="G20" s="36">
        <f>E20*D20</f>
        <v>35000</v>
      </c>
      <c r="H20" s="36">
        <f t="shared" si="1"/>
        <v>75000</v>
      </c>
      <c r="I20" s="104"/>
    </row>
    <row r="21" spans="1:9" ht="18" customHeight="1">
      <c r="A21" s="3"/>
      <c r="B21" s="2" t="s">
        <v>156</v>
      </c>
      <c r="C21" s="17"/>
      <c r="D21" s="2">
        <v>1</v>
      </c>
      <c r="E21" s="37">
        <v>8000</v>
      </c>
      <c r="F21" s="37">
        <v>15000</v>
      </c>
      <c r="G21" s="36">
        <f>E21*D21</f>
        <v>8000</v>
      </c>
      <c r="H21" s="36">
        <f t="shared" si="1"/>
        <v>15000</v>
      </c>
      <c r="I21" s="104"/>
    </row>
    <row r="22" spans="1:9" ht="18" customHeight="1">
      <c r="A22" s="3"/>
      <c r="B22" s="2" t="s">
        <v>95</v>
      </c>
      <c r="C22" s="12"/>
      <c r="D22" s="2">
        <v>1</v>
      </c>
      <c r="E22" s="37">
        <v>15000</v>
      </c>
      <c r="F22" s="37">
        <v>30000</v>
      </c>
      <c r="G22" s="36">
        <f>D22*E22</f>
        <v>15000</v>
      </c>
      <c r="H22" s="36">
        <f t="shared" si="1"/>
        <v>30000</v>
      </c>
      <c r="I22" s="104"/>
    </row>
    <row r="23" spans="1:9" ht="18" customHeight="1">
      <c r="A23" s="3"/>
      <c r="B23" s="2" t="s">
        <v>96</v>
      </c>
      <c r="C23" s="12"/>
      <c r="D23" s="2">
        <v>2</v>
      </c>
      <c r="E23" s="37">
        <v>3000</v>
      </c>
      <c r="F23" s="37">
        <v>7500</v>
      </c>
      <c r="G23" s="36">
        <f>D23*E23</f>
        <v>6000</v>
      </c>
      <c r="H23" s="36">
        <f t="shared" si="1"/>
        <v>15000</v>
      </c>
      <c r="I23" s="104"/>
    </row>
    <row r="24" spans="1:9" ht="18" customHeight="1">
      <c r="A24" s="3"/>
      <c r="B24" s="2"/>
      <c r="C24" s="12"/>
      <c r="D24" s="2"/>
      <c r="E24" s="37"/>
      <c r="F24" s="37"/>
      <c r="G24" s="36"/>
      <c r="H24" s="36"/>
      <c r="I24" s="104"/>
    </row>
    <row r="25" spans="1:9" ht="18" customHeight="1">
      <c r="A25" s="14">
        <v>3</v>
      </c>
      <c r="B25" s="15" t="s">
        <v>160</v>
      </c>
      <c r="C25" s="12"/>
      <c r="D25" s="2"/>
      <c r="E25" s="37"/>
      <c r="F25" s="37"/>
      <c r="G25" s="25">
        <f>SUM(G26:G35)</f>
        <v>332750</v>
      </c>
      <c r="H25" s="25">
        <f>SUM(H26:H35)</f>
        <v>606500</v>
      </c>
      <c r="I25" s="104"/>
    </row>
    <row r="26" spans="1:9" ht="18" customHeight="1">
      <c r="A26" s="3"/>
      <c r="B26" s="2" t="s">
        <v>161</v>
      </c>
      <c r="C26" s="12" t="s">
        <v>22</v>
      </c>
      <c r="D26" s="2">
        <v>1</v>
      </c>
      <c r="E26" s="37">
        <v>60000</v>
      </c>
      <c r="F26" s="37">
        <v>120000</v>
      </c>
      <c r="G26" s="36">
        <f aca="true" t="shared" si="2" ref="G26:G46">E26*D26</f>
        <v>60000</v>
      </c>
      <c r="H26" s="36">
        <f t="shared" si="1"/>
        <v>120000</v>
      </c>
      <c r="I26" s="104"/>
    </row>
    <row r="27" spans="1:9" ht="18" customHeight="1">
      <c r="A27" s="3"/>
      <c r="B27" s="2" t="s">
        <v>168</v>
      </c>
      <c r="C27" s="12" t="s">
        <v>22</v>
      </c>
      <c r="D27" s="2">
        <v>1</v>
      </c>
      <c r="E27" s="37">
        <v>35000</v>
      </c>
      <c r="F27" s="37">
        <v>60000</v>
      </c>
      <c r="G27" s="36">
        <f t="shared" si="2"/>
        <v>35000</v>
      </c>
      <c r="H27" s="36">
        <f t="shared" si="1"/>
        <v>60000</v>
      </c>
      <c r="I27" s="104"/>
    </row>
    <row r="28" spans="1:9" ht="18" customHeight="1">
      <c r="A28" s="3"/>
      <c r="B28" s="2" t="s">
        <v>162</v>
      </c>
      <c r="C28" s="12" t="s">
        <v>22</v>
      </c>
      <c r="D28" s="2">
        <v>1</v>
      </c>
      <c r="E28" s="37">
        <v>15000</v>
      </c>
      <c r="F28" s="37">
        <v>25000</v>
      </c>
      <c r="G28" s="36">
        <f t="shared" si="2"/>
        <v>15000</v>
      </c>
      <c r="H28" s="36">
        <f t="shared" si="1"/>
        <v>25000</v>
      </c>
      <c r="I28" s="104"/>
    </row>
    <row r="29" spans="1:9" ht="18" customHeight="1">
      <c r="A29" s="3"/>
      <c r="B29" s="2" t="s">
        <v>166</v>
      </c>
      <c r="C29" s="12"/>
      <c r="D29" s="2">
        <v>2</v>
      </c>
      <c r="E29" s="37">
        <v>25000</v>
      </c>
      <c r="F29" s="37">
        <v>40000</v>
      </c>
      <c r="G29" s="36">
        <f t="shared" si="2"/>
        <v>50000</v>
      </c>
      <c r="H29" s="36">
        <f t="shared" si="1"/>
        <v>80000</v>
      </c>
      <c r="I29" s="104"/>
    </row>
    <row r="30" spans="1:9" ht="18" customHeight="1">
      <c r="A30" s="3"/>
      <c r="B30" s="2" t="s">
        <v>163</v>
      </c>
      <c r="C30" s="12"/>
      <c r="D30" s="2">
        <v>1</v>
      </c>
      <c r="E30" s="37">
        <v>100000</v>
      </c>
      <c r="F30" s="37">
        <v>200000</v>
      </c>
      <c r="G30" s="36">
        <f t="shared" si="2"/>
        <v>100000</v>
      </c>
      <c r="H30" s="36">
        <f t="shared" si="1"/>
        <v>200000</v>
      </c>
      <c r="I30" s="104"/>
    </row>
    <row r="31" spans="1:9" ht="18" customHeight="1">
      <c r="A31" s="3"/>
      <c r="B31" s="2" t="s">
        <v>165</v>
      </c>
      <c r="C31" s="12"/>
      <c r="D31" s="2">
        <v>1</v>
      </c>
      <c r="E31" s="37">
        <v>10000</v>
      </c>
      <c r="F31" s="37">
        <v>15000</v>
      </c>
      <c r="G31" s="36">
        <f t="shared" si="2"/>
        <v>10000</v>
      </c>
      <c r="H31" s="36">
        <f t="shared" si="1"/>
        <v>15000</v>
      </c>
      <c r="I31" s="104"/>
    </row>
    <row r="32" spans="1:9" ht="18" customHeight="1">
      <c r="A32" s="3"/>
      <c r="B32" s="2" t="s">
        <v>95</v>
      </c>
      <c r="C32" s="12" t="s">
        <v>22</v>
      </c>
      <c r="D32" s="2">
        <v>2</v>
      </c>
      <c r="E32" s="37">
        <v>15000</v>
      </c>
      <c r="F32" s="37">
        <v>25000</v>
      </c>
      <c r="G32" s="36">
        <f t="shared" si="2"/>
        <v>30000</v>
      </c>
      <c r="H32" s="36">
        <f t="shared" si="1"/>
        <v>50000</v>
      </c>
      <c r="I32" s="104"/>
    </row>
    <row r="33" spans="1:9" ht="18" customHeight="1">
      <c r="A33" s="3"/>
      <c r="B33" s="2" t="s">
        <v>96</v>
      </c>
      <c r="C33" s="12" t="s">
        <v>22</v>
      </c>
      <c r="D33" s="2">
        <v>3</v>
      </c>
      <c r="E33" s="37">
        <v>3500</v>
      </c>
      <c r="F33" s="37">
        <v>6000</v>
      </c>
      <c r="G33" s="36">
        <f t="shared" si="2"/>
        <v>10500</v>
      </c>
      <c r="H33" s="36">
        <f t="shared" si="1"/>
        <v>18000</v>
      </c>
      <c r="I33" s="104"/>
    </row>
    <row r="34" spans="1:9" ht="18" customHeight="1">
      <c r="A34" s="3"/>
      <c r="B34" s="2" t="s">
        <v>158</v>
      </c>
      <c r="C34" s="12"/>
      <c r="D34" s="2">
        <v>2</v>
      </c>
      <c r="E34" s="37">
        <v>4000</v>
      </c>
      <c r="F34" s="37">
        <v>8000</v>
      </c>
      <c r="G34" s="36">
        <f t="shared" si="2"/>
        <v>8000</v>
      </c>
      <c r="H34" s="36">
        <f t="shared" si="1"/>
        <v>16000</v>
      </c>
      <c r="I34" s="104"/>
    </row>
    <row r="35" spans="1:9" ht="18" customHeight="1">
      <c r="A35" s="3"/>
      <c r="B35" s="2" t="s">
        <v>167</v>
      </c>
      <c r="C35" s="12"/>
      <c r="D35" s="2">
        <v>3</v>
      </c>
      <c r="E35" s="37">
        <v>5000</v>
      </c>
      <c r="F35" s="37">
        <v>7500</v>
      </c>
      <c r="G35" s="36">
        <f>(G33+H33)/2</f>
        <v>14250</v>
      </c>
      <c r="H35" s="36">
        <f t="shared" si="1"/>
        <v>22500</v>
      </c>
      <c r="I35" s="104"/>
    </row>
    <row r="36" spans="1:9" s="13" customFormat="1" ht="18" customHeight="1">
      <c r="A36" s="14">
        <v>4</v>
      </c>
      <c r="B36" s="15" t="s">
        <v>169</v>
      </c>
      <c r="C36" s="43" t="s">
        <v>137</v>
      </c>
      <c r="D36" s="68">
        <v>1</v>
      </c>
      <c r="E36" s="51">
        <v>200000</v>
      </c>
      <c r="F36" s="37">
        <v>450000</v>
      </c>
      <c r="G36" s="25">
        <f>E36*D36</f>
        <v>200000</v>
      </c>
      <c r="H36" s="25">
        <f>F36*D36</f>
        <v>450000</v>
      </c>
      <c r="I36" s="64"/>
    </row>
    <row r="37" spans="1:9" s="13" customFormat="1" ht="18" customHeight="1">
      <c r="A37" s="14"/>
      <c r="B37" s="15"/>
      <c r="C37" s="43"/>
      <c r="D37" s="68"/>
      <c r="E37" s="97"/>
      <c r="F37" s="37"/>
      <c r="G37" s="36"/>
      <c r="H37" s="36"/>
      <c r="I37" s="64"/>
    </row>
    <row r="38" spans="1:9" s="13" customFormat="1" ht="18" customHeight="1">
      <c r="A38" s="14">
        <v>5</v>
      </c>
      <c r="B38" s="15" t="s">
        <v>170</v>
      </c>
      <c r="C38" s="43"/>
      <c r="D38" s="68"/>
      <c r="E38" s="97"/>
      <c r="F38" s="37"/>
      <c r="G38" s="27">
        <f>SUM(G39:G46)</f>
        <v>300000</v>
      </c>
      <c r="H38" s="27">
        <f>SUM(H39:H46)</f>
        <v>545000</v>
      </c>
      <c r="I38" s="64"/>
    </row>
    <row r="39" spans="1:9" ht="18" customHeight="1">
      <c r="A39" s="3">
        <v>15</v>
      </c>
      <c r="B39" s="2" t="s">
        <v>171</v>
      </c>
      <c r="C39" s="12" t="s">
        <v>22</v>
      </c>
      <c r="D39" s="2">
        <v>1</v>
      </c>
      <c r="E39" s="37">
        <v>100000</v>
      </c>
      <c r="F39" s="37">
        <v>160000</v>
      </c>
      <c r="G39" s="36">
        <f t="shared" si="2"/>
        <v>100000</v>
      </c>
      <c r="H39" s="117">
        <f aca="true" t="shared" si="3" ref="H39:H46">D39*F39</f>
        <v>160000</v>
      </c>
      <c r="I39" s="104"/>
    </row>
    <row r="40" spans="1:9" ht="18" customHeight="1">
      <c r="A40" s="3">
        <v>7</v>
      </c>
      <c r="B40" s="2" t="s">
        <v>172</v>
      </c>
      <c r="C40" s="12" t="s">
        <v>22</v>
      </c>
      <c r="D40" s="2">
        <v>1</v>
      </c>
      <c r="E40" s="37">
        <v>30000</v>
      </c>
      <c r="F40" s="35">
        <v>60000</v>
      </c>
      <c r="G40" s="36">
        <f t="shared" si="2"/>
        <v>30000</v>
      </c>
      <c r="H40" s="117">
        <f t="shared" si="3"/>
        <v>60000</v>
      </c>
      <c r="I40" s="104"/>
    </row>
    <row r="41" spans="1:9" ht="18" customHeight="1">
      <c r="A41" s="3">
        <v>8</v>
      </c>
      <c r="B41" s="2" t="s">
        <v>173</v>
      </c>
      <c r="C41" s="12" t="s">
        <v>22</v>
      </c>
      <c r="D41" s="2">
        <v>1</v>
      </c>
      <c r="E41" s="37">
        <v>60000</v>
      </c>
      <c r="F41" s="35">
        <v>120000</v>
      </c>
      <c r="G41" s="36">
        <f t="shared" si="2"/>
        <v>60000</v>
      </c>
      <c r="H41" s="117">
        <f t="shared" si="3"/>
        <v>120000</v>
      </c>
      <c r="I41" s="104"/>
    </row>
    <row r="42" spans="1:9" ht="18" customHeight="1">
      <c r="A42" s="3">
        <v>9</v>
      </c>
      <c r="B42" s="2" t="s">
        <v>174</v>
      </c>
      <c r="C42" s="12" t="s">
        <v>22</v>
      </c>
      <c r="D42" s="2">
        <v>1</v>
      </c>
      <c r="E42" s="37">
        <v>30000</v>
      </c>
      <c r="F42" s="35">
        <v>60000</v>
      </c>
      <c r="G42" s="36">
        <f t="shared" si="2"/>
        <v>30000</v>
      </c>
      <c r="H42" s="117">
        <f t="shared" si="3"/>
        <v>60000</v>
      </c>
      <c r="I42" s="104"/>
    </row>
    <row r="43" spans="1:9" ht="18" customHeight="1">
      <c r="A43" s="3">
        <v>10</v>
      </c>
      <c r="B43" s="2" t="s">
        <v>162</v>
      </c>
      <c r="C43" s="12" t="s">
        <v>22</v>
      </c>
      <c r="D43" s="2">
        <v>1</v>
      </c>
      <c r="E43" s="37">
        <v>15000</v>
      </c>
      <c r="F43" s="35">
        <v>25000</v>
      </c>
      <c r="G43" s="36">
        <f t="shared" si="2"/>
        <v>15000</v>
      </c>
      <c r="H43" s="117">
        <f t="shared" si="3"/>
        <v>25000</v>
      </c>
      <c r="I43" s="104"/>
    </row>
    <row r="44" spans="1:9" ht="18" customHeight="1">
      <c r="A44" s="3">
        <v>11</v>
      </c>
      <c r="B44" s="2" t="s">
        <v>165</v>
      </c>
      <c r="C44" s="12" t="s">
        <v>22</v>
      </c>
      <c r="D44" s="2">
        <v>1</v>
      </c>
      <c r="E44" s="37">
        <v>10000</v>
      </c>
      <c r="F44" s="35">
        <v>15000</v>
      </c>
      <c r="G44" s="36">
        <f t="shared" si="2"/>
        <v>10000</v>
      </c>
      <c r="H44" s="117">
        <f t="shared" si="3"/>
        <v>15000</v>
      </c>
      <c r="I44" s="104"/>
    </row>
    <row r="45" spans="1:9" ht="18" customHeight="1">
      <c r="A45" s="3">
        <v>12</v>
      </c>
      <c r="B45" s="2" t="s">
        <v>175</v>
      </c>
      <c r="C45" s="12" t="s">
        <v>22</v>
      </c>
      <c r="D45" s="2">
        <v>1</v>
      </c>
      <c r="E45" s="37">
        <v>40000</v>
      </c>
      <c r="F45" s="35">
        <v>80000</v>
      </c>
      <c r="G45" s="36">
        <f t="shared" si="2"/>
        <v>40000</v>
      </c>
      <c r="H45" s="117">
        <f t="shared" si="3"/>
        <v>80000</v>
      </c>
      <c r="I45" s="104"/>
    </row>
    <row r="46" spans="1:9" ht="18" customHeight="1">
      <c r="A46" s="3">
        <v>13</v>
      </c>
      <c r="B46" s="2" t="s">
        <v>105</v>
      </c>
      <c r="C46" s="12"/>
      <c r="D46" s="2">
        <v>1</v>
      </c>
      <c r="E46" s="37">
        <v>15000</v>
      </c>
      <c r="F46" s="35">
        <v>25000</v>
      </c>
      <c r="G46" s="36">
        <f t="shared" si="2"/>
        <v>15000</v>
      </c>
      <c r="H46" s="117">
        <f t="shared" si="3"/>
        <v>25000</v>
      </c>
      <c r="I46" s="104"/>
    </row>
    <row r="47" spans="1:9" s="13" customFormat="1" ht="18" customHeight="1">
      <c r="A47" s="14">
        <v>6</v>
      </c>
      <c r="B47" s="15" t="s">
        <v>197</v>
      </c>
      <c r="C47" s="19"/>
      <c r="D47" s="15"/>
      <c r="E47" s="15"/>
      <c r="F47" s="15"/>
      <c r="G47" s="25">
        <f>SUM(G48:G51)</f>
        <v>172000</v>
      </c>
      <c r="H47" s="98">
        <f>SUM(H48:H52)</f>
        <v>272000</v>
      </c>
      <c r="I47" s="16"/>
    </row>
    <row r="48" spans="1:9" s="13" customFormat="1" ht="18" customHeight="1">
      <c r="A48" s="14"/>
      <c r="B48" s="43" t="s">
        <v>177</v>
      </c>
      <c r="C48" s="44" t="s">
        <v>178</v>
      </c>
      <c r="D48" s="43">
        <v>1</v>
      </c>
      <c r="E48" s="51">
        <v>75000</v>
      </c>
      <c r="F48" s="51">
        <v>125000</v>
      </c>
      <c r="G48" s="36">
        <f>E48*D48</f>
        <v>75000</v>
      </c>
      <c r="H48" s="117">
        <f>D48*F48</f>
        <v>125000</v>
      </c>
      <c r="I48" s="107"/>
    </row>
    <row r="49" spans="1:9" s="13" customFormat="1" ht="18" customHeight="1">
      <c r="A49" s="14"/>
      <c r="B49" s="43" t="s">
        <v>176</v>
      </c>
      <c r="C49" s="44"/>
      <c r="D49" s="43">
        <v>1</v>
      </c>
      <c r="E49" s="51">
        <v>60000</v>
      </c>
      <c r="F49" s="51">
        <v>75000</v>
      </c>
      <c r="G49" s="36">
        <f>E49*D49</f>
        <v>60000</v>
      </c>
      <c r="H49" s="117">
        <f>D49*F49</f>
        <v>75000</v>
      </c>
      <c r="I49" s="107"/>
    </row>
    <row r="50" spans="1:9" s="13" customFormat="1" ht="18" customHeight="1">
      <c r="A50" s="14"/>
      <c r="B50" s="43" t="s">
        <v>95</v>
      </c>
      <c r="C50" s="44"/>
      <c r="D50" s="43">
        <v>2</v>
      </c>
      <c r="E50" s="37">
        <v>15000</v>
      </c>
      <c r="F50" s="37">
        <v>30000</v>
      </c>
      <c r="G50" s="36">
        <f>E50*D50</f>
        <v>30000</v>
      </c>
      <c r="H50" s="117">
        <f>D50*F50</f>
        <v>60000</v>
      </c>
      <c r="I50" s="107"/>
    </row>
    <row r="51" spans="1:9" s="13" customFormat="1" ht="18" customHeight="1">
      <c r="A51" s="14"/>
      <c r="B51" s="43" t="s">
        <v>96</v>
      </c>
      <c r="C51" s="44"/>
      <c r="D51" s="43">
        <v>2</v>
      </c>
      <c r="E51" s="37">
        <v>3500</v>
      </c>
      <c r="F51" s="37">
        <v>6000</v>
      </c>
      <c r="G51" s="36">
        <f>E51*D51</f>
        <v>7000</v>
      </c>
      <c r="H51" s="117">
        <f>D51*F51</f>
        <v>12000</v>
      </c>
      <c r="I51" s="107"/>
    </row>
    <row r="52" spans="1:9" ht="18" customHeight="1">
      <c r="A52" s="3"/>
      <c r="B52" s="2"/>
      <c r="C52" s="12"/>
      <c r="D52" s="2"/>
      <c r="E52" s="2"/>
      <c r="F52" s="2"/>
      <c r="G52" s="23"/>
      <c r="H52" s="23"/>
      <c r="I52" s="4"/>
    </row>
    <row r="53" spans="1:9" ht="18" customHeight="1">
      <c r="A53" s="3"/>
      <c r="B53" s="33" t="s">
        <v>198</v>
      </c>
      <c r="C53" s="12"/>
      <c r="D53" s="2"/>
      <c r="E53" s="2"/>
      <c r="F53" s="2"/>
      <c r="G53" s="28" t="s">
        <v>32</v>
      </c>
      <c r="H53" s="28" t="s">
        <v>33</v>
      </c>
      <c r="I53" s="101"/>
    </row>
    <row r="54" spans="1:9" ht="18" customHeight="1">
      <c r="A54" s="3"/>
      <c r="B54" s="2"/>
      <c r="C54" s="12"/>
      <c r="D54" s="2"/>
      <c r="E54" s="2"/>
      <c r="F54" s="2"/>
      <c r="G54" s="29">
        <f>G5+G19+G25+G36+G38+G47</f>
        <v>1808750</v>
      </c>
      <c r="H54" s="29">
        <f>H5+H19+H25+H36+H38+H47</f>
        <v>3533500</v>
      </c>
      <c r="I54" s="101"/>
    </row>
    <row r="55" spans="1:9" ht="18" customHeight="1">
      <c r="A55" s="3"/>
      <c r="B55" s="2"/>
      <c r="C55" s="12"/>
      <c r="D55" s="2"/>
      <c r="E55" s="2"/>
      <c r="F55" s="2"/>
      <c r="G55" s="30"/>
      <c r="H55" s="30"/>
      <c r="I55" s="4"/>
    </row>
    <row r="56" spans="1:9" ht="18" customHeight="1" thickBot="1">
      <c r="A56" s="5"/>
      <c r="B56" s="6"/>
      <c r="C56" s="20"/>
      <c r="D56" s="6"/>
      <c r="E56" s="6"/>
      <c r="F56" s="6"/>
      <c r="G56" s="146">
        <f>G54/145.6</f>
        <v>12422.733516483517</v>
      </c>
      <c r="H56" s="146">
        <f>H54/145.6</f>
        <v>24268.543956043955</v>
      </c>
      <c r="I56" s="7"/>
    </row>
    <row r="58" spans="2:7" ht="15.75">
      <c r="B58" s="105" t="s">
        <v>233</v>
      </c>
      <c r="G58" s="175">
        <f>(G56+H56)/2</f>
        <v>18345.638736263736</v>
      </c>
    </row>
  </sheetData>
  <mergeCells count="2">
    <mergeCell ref="E3:F3"/>
    <mergeCell ref="G3:H3"/>
  </mergeCells>
  <printOptions/>
  <pageMargins left="0.75" right="0.75" top="1" bottom="1" header="0.5" footer="0.5"/>
  <pageSetup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60" workbookViewId="0" topLeftCell="A16">
      <selection activeCell="N7" sqref="N7"/>
    </sheetView>
  </sheetViews>
  <sheetFormatPr defaultColWidth="9.00390625" defaultRowHeight="12.75"/>
  <cols>
    <col min="1" max="1" width="6.875" style="0" customWidth="1"/>
    <col min="2" max="2" width="27.875" style="0" customWidth="1"/>
    <col min="3" max="3" width="11.75390625" style="9" customWidth="1"/>
    <col min="5" max="5" width="13.00390625" style="0" bestFit="1" customWidth="1"/>
    <col min="6" max="6" width="14.625" style="0" bestFit="1" customWidth="1"/>
    <col min="7" max="7" width="14.625" style="0" customWidth="1"/>
    <col min="8" max="8" width="14.875" style="0" customWidth="1"/>
    <col min="9" max="9" width="13.00390625" style="0" customWidth="1"/>
    <col min="11" max="11" width="18.75390625" style="0" customWidth="1"/>
    <col min="14" max="15" width="11.875" style="0" bestFit="1" customWidth="1"/>
  </cols>
  <sheetData>
    <row r="1" s="71" customFormat="1" ht="18">
      <c r="C1" s="71" t="s">
        <v>107</v>
      </c>
    </row>
    <row r="2" ht="13.5" thickBot="1"/>
    <row r="3" spans="1:9" s="90" customFormat="1" ht="34.5" customHeight="1" thickBot="1">
      <c r="A3" s="57" t="s">
        <v>0</v>
      </c>
      <c r="B3" s="89" t="s">
        <v>1</v>
      </c>
      <c r="C3" s="89" t="s">
        <v>3</v>
      </c>
      <c r="D3" s="89" t="s">
        <v>2</v>
      </c>
      <c r="E3" s="176" t="s">
        <v>62</v>
      </c>
      <c r="F3" s="176"/>
      <c r="G3" s="177" t="s">
        <v>61</v>
      </c>
      <c r="H3" s="176"/>
      <c r="I3" s="57" t="s">
        <v>234</v>
      </c>
    </row>
    <row r="4" spans="1:9" s="13" customFormat="1" ht="18" customHeight="1" thickBot="1">
      <c r="A4" s="79"/>
      <c r="B4" s="92"/>
      <c r="C4" s="94"/>
      <c r="D4" s="92"/>
      <c r="E4" s="82" t="s">
        <v>32</v>
      </c>
      <c r="F4" s="62" t="s">
        <v>33</v>
      </c>
      <c r="G4" s="62" t="s">
        <v>32</v>
      </c>
      <c r="H4" s="58" t="s">
        <v>33</v>
      </c>
      <c r="I4" s="79"/>
    </row>
    <row r="5" spans="1:9" s="13" customFormat="1" ht="18" customHeight="1">
      <c r="A5" s="73">
        <v>1</v>
      </c>
      <c r="B5" s="74" t="s">
        <v>218</v>
      </c>
      <c r="C5" s="75"/>
      <c r="D5" s="74"/>
      <c r="E5" s="76"/>
      <c r="F5" s="76"/>
      <c r="G5" s="125">
        <f>SUM(G6:G11)</f>
        <v>240000</v>
      </c>
      <c r="H5" s="125">
        <f>SUM(H6:H11)</f>
        <v>430000</v>
      </c>
      <c r="I5" s="95"/>
    </row>
    <row r="6" spans="1:9" ht="18" customHeight="1">
      <c r="A6" s="11"/>
      <c r="B6" s="8" t="s">
        <v>86</v>
      </c>
      <c r="C6" s="17" t="s">
        <v>22</v>
      </c>
      <c r="D6" s="8">
        <v>1</v>
      </c>
      <c r="E6" s="35">
        <v>120000</v>
      </c>
      <c r="F6" s="35">
        <v>160000</v>
      </c>
      <c r="G6" s="36">
        <f aca="true" t="shared" si="0" ref="G6:G17">E6*D6</f>
        <v>120000</v>
      </c>
      <c r="H6" s="36">
        <f>F6*D6</f>
        <v>160000</v>
      </c>
      <c r="I6" s="103"/>
    </row>
    <row r="7" spans="1:9" ht="18" customHeight="1">
      <c r="A7" s="11"/>
      <c r="B7" s="2" t="s">
        <v>219</v>
      </c>
      <c r="C7" s="17" t="s">
        <v>22</v>
      </c>
      <c r="D7" s="8">
        <v>1</v>
      </c>
      <c r="E7" s="35">
        <v>10000</v>
      </c>
      <c r="F7" s="35">
        <v>20000</v>
      </c>
      <c r="G7" s="36">
        <f>E7*D7</f>
        <v>10000</v>
      </c>
      <c r="H7" s="36">
        <f>F7*D7</f>
        <v>20000</v>
      </c>
      <c r="I7" s="103"/>
    </row>
    <row r="8" spans="1:9" ht="18" customHeight="1">
      <c r="A8" s="11"/>
      <c r="B8" s="8" t="s">
        <v>220</v>
      </c>
      <c r="C8" s="17" t="s">
        <v>22</v>
      </c>
      <c r="D8" s="8">
        <v>2</v>
      </c>
      <c r="E8" s="35">
        <v>20000</v>
      </c>
      <c r="F8" s="35">
        <v>35000</v>
      </c>
      <c r="G8" s="36">
        <f>E8*D8</f>
        <v>40000</v>
      </c>
      <c r="H8" s="36">
        <f>F8*D8</f>
        <v>70000</v>
      </c>
      <c r="I8" s="103"/>
    </row>
    <row r="9" spans="1:9" ht="18" customHeight="1">
      <c r="A9" s="3"/>
      <c r="B9" s="2" t="s">
        <v>95</v>
      </c>
      <c r="C9" s="12"/>
      <c r="D9" s="2">
        <v>2</v>
      </c>
      <c r="E9" s="37">
        <v>30000</v>
      </c>
      <c r="F9" s="37">
        <v>75000</v>
      </c>
      <c r="G9" s="36">
        <f>D9*E9</f>
        <v>60000</v>
      </c>
      <c r="H9" s="36">
        <f>F9*D9</f>
        <v>150000</v>
      </c>
      <c r="I9" s="104"/>
    </row>
    <row r="10" spans="1:9" ht="18" customHeight="1">
      <c r="A10" s="3"/>
      <c r="B10" s="2" t="s">
        <v>96</v>
      </c>
      <c r="C10" s="12"/>
      <c r="D10" s="2">
        <v>2</v>
      </c>
      <c r="E10" s="37">
        <v>5000</v>
      </c>
      <c r="F10" s="37">
        <v>15000</v>
      </c>
      <c r="G10" s="36">
        <f>D10*E10</f>
        <v>10000</v>
      </c>
      <c r="H10" s="36">
        <f>F10*D10</f>
        <v>30000</v>
      </c>
      <c r="I10" s="104"/>
    </row>
    <row r="11" spans="1:9" ht="18" customHeight="1">
      <c r="A11" s="11"/>
      <c r="B11" s="8"/>
      <c r="C11" s="17"/>
      <c r="D11" s="8"/>
      <c r="E11" s="35"/>
      <c r="F11" s="35"/>
      <c r="G11" s="36"/>
      <c r="H11" s="36"/>
      <c r="I11" s="103"/>
    </row>
    <row r="12" spans="1:9" s="13" customFormat="1" ht="18" customHeight="1">
      <c r="A12" s="153">
        <v>2</v>
      </c>
      <c r="B12" s="154" t="s">
        <v>221</v>
      </c>
      <c r="C12" s="119"/>
      <c r="D12" s="154"/>
      <c r="E12" s="155"/>
      <c r="F12" s="155"/>
      <c r="G12" s="25">
        <f>SUM(G13:G18)</f>
        <v>627000</v>
      </c>
      <c r="H12" s="25">
        <f>SUM(H13:H18)</f>
        <v>1025000</v>
      </c>
      <c r="I12" s="156"/>
    </row>
    <row r="13" spans="1:9" ht="18" customHeight="1">
      <c r="A13" s="3"/>
      <c r="B13" s="8" t="s">
        <v>85</v>
      </c>
      <c r="C13" s="17" t="s">
        <v>22</v>
      </c>
      <c r="D13" s="2">
        <v>1</v>
      </c>
      <c r="E13" s="37">
        <v>80000</v>
      </c>
      <c r="F13" s="37">
        <v>120000</v>
      </c>
      <c r="G13" s="36">
        <f t="shared" si="0"/>
        <v>80000</v>
      </c>
      <c r="H13" s="36">
        <f>F13*D13</f>
        <v>120000</v>
      </c>
      <c r="I13" s="104"/>
    </row>
    <row r="14" spans="1:9" ht="18" customHeight="1">
      <c r="A14" s="3"/>
      <c r="B14" s="2" t="s">
        <v>222</v>
      </c>
      <c r="C14" s="17" t="s">
        <v>22</v>
      </c>
      <c r="D14" s="2">
        <v>2</v>
      </c>
      <c r="E14" s="37">
        <v>30000</v>
      </c>
      <c r="F14" s="37">
        <v>45000</v>
      </c>
      <c r="G14" s="36">
        <f t="shared" si="0"/>
        <v>60000</v>
      </c>
      <c r="H14" s="36">
        <f>F14*D14</f>
        <v>90000</v>
      </c>
      <c r="I14" s="104"/>
    </row>
    <row r="15" spans="1:9" ht="18" customHeight="1">
      <c r="A15" s="3"/>
      <c r="B15" s="2" t="s">
        <v>88</v>
      </c>
      <c r="C15" s="17" t="s">
        <v>22</v>
      </c>
      <c r="D15" s="2">
        <v>1</v>
      </c>
      <c r="E15" s="37">
        <v>25000</v>
      </c>
      <c r="F15" s="37">
        <v>45000</v>
      </c>
      <c r="G15" s="36">
        <f t="shared" si="0"/>
        <v>25000</v>
      </c>
      <c r="H15" s="36">
        <f>F15*D15</f>
        <v>45000</v>
      </c>
      <c r="I15" s="104"/>
    </row>
    <row r="16" spans="1:9" ht="18" customHeight="1">
      <c r="A16" s="3"/>
      <c r="B16" s="2" t="s">
        <v>223</v>
      </c>
      <c r="C16" s="17" t="s">
        <v>137</v>
      </c>
      <c r="D16" s="2">
        <v>1</v>
      </c>
      <c r="E16" s="37">
        <v>450000</v>
      </c>
      <c r="F16" s="37">
        <v>750000</v>
      </c>
      <c r="G16" s="36">
        <f t="shared" si="0"/>
        <v>450000</v>
      </c>
      <c r="H16" s="36">
        <f>F16*D16</f>
        <v>750000</v>
      </c>
      <c r="I16" s="104"/>
    </row>
    <row r="17" spans="1:9" ht="18" customHeight="1">
      <c r="A17" s="3"/>
      <c r="B17" s="2" t="s">
        <v>217</v>
      </c>
      <c r="C17" s="17" t="s">
        <v>22</v>
      </c>
      <c r="D17" s="2">
        <v>4</v>
      </c>
      <c r="E17" s="37">
        <v>3000</v>
      </c>
      <c r="F17" s="37">
        <v>5000</v>
      </c>
      <c r="G17" s="36">
        <f t="shared" si="0"/>
        <v>12000</v>
      </c>
      <c r="H17" s="36">
        <f>F17*D17</f>
        <v>20000</v>
      </c>
      <c r="I17" s="104"/>
    </row>
    <row r="18" spans="1:9" ht="18" customHeight="1">
      <c r="A18" s="3"/>
      <c r="B18" s="2"/>
      <c r="C18" s="12"/>
      <c r="D18" s="2"/>
      <c r="E18" s="37"/>
      <c r="F18" s="37"/>
      <c r="G18" s="36"/>
      <c r="H18" s="36"/>
      <c r="I18" s="104"/>
    </row>
    <row r="19" spans="1:9" ht="18" customHeight="1">
      <c r="A19" s="14">
        <v>3</v>
      </c>
      <c r="B19" s="15" t="s">
        <v>224</v>
      </c>
      <c r="C19" s="12"/>
      <c r="D19" s="2"/>
      <c r="E19" s="37"/>
      <c r="F19" s="37"/>
      <c r="G19" s="25">
        <f>SUM(G20:G27)</f>
        <v>220000</v>
      </c>
      <c r="H19" s="25">
        <f>SUM(H20:H27)</f>
        <v>395000</v>
      </c>
      <c r="I19" s="104"/>
    </row>
    <row r="20" spans="1:9" ht="18" customHeight="1">
      <c r="A20" s="3"/>
      <c r="B20" s="2" t="s">
        <v>226</v>
      </c>
      <c r="C20" s="12" t="s">
        <v>22</v>
      </c>
      <c r="D20" s="2">
        <v>1</v>
      </c>
      <c r="E20" s="21">
        <v>45000</v>
      </c>
      <c r="F20" s="21">
        <v>60000</v>
      </c>
      <c r="G20" s="36">
        <f aca="true" t="shared" si="1" ref="G20:G37">E20*D20</f>
        <v>45000</v>
      </c>
      <c r="H20" s="36">
        <f aca="true" t="shared" si="2" ref="H20:H26">D20*F20</f>
        <v>60000</v>
      </c>
      <c r="I20" s="104"/>
    </row>
    <row r="21" spans="1:9" ht="18" customHeight="1">
      <c r="A21" s="3"/>
      <c r="B21" s="8" t="s">
        <v>225</v>
      </c>
      <c r="C21" s="17" t="s">
        <v>22</v>
      </c>
      <c r="D21" s="8">
        <v>1</v>
      </c>
      <c r="E21" s="35">
        <v>30000</v>
      </c>
      <c r="F21" s="35">
        <v>60000</v>
      </c>
      <c r="G21" s="36">
        <f t="shared" si="1"/>
        <v>30000</v>
      </c>
      <c r="H21" s="36">
        <f t="shared" si="2"/>
        <v>60000</v>
      </c>
      <c r="I21" s="104"/>
    </row>
    <row r="22" spans="1:9" ht="18" customHeight="1">
      <c r="A22" s="3"/>
      <c r="B22" s="2" t="s">
        <v>173</v>
      </c>
      <c r="C22" s="12" t="s">
        <v>22</v>
      </c>
      <c r="D22" s="2">
        <v>1</v>
      </c>
      <c r="E22" s="37">
        <v>60000</v>
      </c>
      <c r="F22" s="35">
        <v>120000</v>
      </c>
      <c r="G22" s="36">
        <f t="shared" si="1"/>
        <v>60000</v>
      </c>
      <c r="H22" s="117">
        <f t="shared" si="2"/>
        <v>120000</v>
      </c>
      <c r="I22" s="104"/>
    </row>
    <row r="23" spans="1:17" ht="18" customHeight="1">
      <c r="A23" s="3"/>
      <c r="B23" s="2" t="s">
        <v>162</v>
      </c>
      <c r="C23" s="12" t="s">
        <v>22</v>
      </c>
      <c r="D23" s="2">
        <v>1</v>
      </c>
      <c r="E23" s="37">
        <v>10000</v>
      </c>
      <c r="F23" s="35">
        <v>20000</v>
      </c>
      <c r="G23" s="36">
        <f t="shared" si="1"/>
        <v>10000</v>
      </c>
      <c r="H23" s="117">
        <f t="shared" si="2"/>
        <v>20000</v>
      </c>
      <c r="I23" s="104"/>
      <c r="K23" s="13"/>
      <c r="L23" s="13"/>
      <c r="M23" s="13"/>
      <c r="N23" s="13"/>
      <c r="O23" s="13"/>
      <c r="P23" s="13"/>
      <c r="Q23" s="13"/>
    </row>
    <row r="24" spans="1:17" ht="18" customHeight="1">
      <c r="A24" s="3"/>
      <c r="B24" s="2" t="s">
        <v>166</v>
      </c>
      <c r="C24" s="12" t="s">
        <v>22</v>
      </c>
      <c r="D24" s="2">
        <v>2</v>
      </c>
      <c r="E24" s="37">
        <v>10000</v>
      </c>
      <c r="F24" s="35">
        <v>15000</v>
      </c>
      <c r="G24" s="36">
        <f t="shared" si="1"/>
        <v>20000</v>
      </c>
      <c r="H24" s="117">
        <f t="shared" si="2"/>
        <v>30000</v>
      </c>
      <c r="I24" s="104"/>
      <c r="K24" s="13"/>
      <c r="L24" s="13"/>
      <c r="M24" s="13"/>
      <c r="N24" s="13"/>
      <c r="O24" s="13"/>
      <c r="P24" s="13"/>
      <c r="Q24" s="13"/>
    </row>
    <row r="25" spans="1:17" ht="18" customHeight="1">
      <c r="A25" s="3"/>
      <c r="B25" s="2" t="s">
        <v>227</v>
      </c>
      <c r="C25" s="12" t="s">
        <v>22</v>
      </c>
      <c r="D25" s="2">
        <v>1</v>
      </c>
      <c r="E25" s="37">
        <v>40000</v>
      </c>
      <c r="F25" s="35">
        <v>80000</v>
      </c>
      <c r="G25" s="36">
        <f t="shared" si="1"/>
        <v>40000</v>
      </c>
      <c r="H25" s="117">
        <f t="shared" si="2"/>
        <v>80000</v>
      </c>
      <c r="I25" s="104"/>
      <c r="K25" s="13"/>
      <c r="L25" s="13"/>
      <c r="M25" s="13"/>
      <c r="N25" s="13"/>
      <c r="O25" s="13"/>
      <c r="P25" s="13"/>
      <c r="Q25" s="13"/>
    </row>
    <row r="26" spans="1:17" ht="18" customHeight="1">
      <c r="A26" s="3"/>
      <c r="B26" s="2" t="s">
        <v>105</v>
      </c>
      <c r="C26" s="12" t="s">
        <v>22</v>
      </c>
      <c r="D26" s="2">
        <v>1</v>
      </c>
      <c r="E26" s="37">
        <v>15000</v>
      </c>
      <c r="F26" s="35">
        <v>25000</v>
      </c>
      <c r="G26" s="36">
        <f t="shared" si="1"/>
        <v>15000</v>
      </c>
      <c r="H26" s="117">
        <f t="shared" si="2"/>
        <v>25000</v>
      </c>
      <c r="I26" s="104"/>
      <c r="K26" s="13"/>
      <c r="L26" s="13"/>
      <c r="M26" s="13"/>
      <c r="N26" s="13"/>
      <c r="O26" s="13"/>
      <c r="P26" s="13"/>
      <c r="Q26" s="13"/>
    </row>
    <row r="27" spans="1:9" ht="18" customHeight="1">
      <c r="A27" s="3"/>
      <c r="B27" s="2"/>
      <c r="C27" s="12" t="s">
        <v>22</v>
      </c>
      <c r="D27" s="2">
        <v>3</v>
      </c>
      <c r="E27" s="37"/>
      <c r="F27" s="37"/>
      <c r="G27" s="36">
        <f t="shared" si="1"/>
        <v>0</v>
      </c>
      <c r="H27" s="36">
        <f>F27*D27</f>
        <v>0</v>
      </c>
      <c r="I27" s="104"/>
    </row>
    <row r="28" spans="1:17" s="13" customFormat="1" ht="18" customHeight="1">
      <c r="A28" s="14">
        <v>4</v>
      </c>
      <c r="B28" s="15" t="s">
        <v>98</v>
      </c>
      <c r="C28" s="19"/>
      <c r="D28" s="15"/>
      <c r="E28" s="97"/>
      <c r="F28" s="37"/>
      <c r="G28" s="25">
        <f>SUM(G29:G38)</f>
        <v>422000</v>
      </c>
      <c r="H28" s="25">
        <f>SUM(H29:H38)</f>
        <v>664000</v>
      </c>
      <c r="I28" s="64"/>
      <c r="K28"/>
      <c r="L28"/>
      <c r="M28"/>
      <c r="N28"/>
      <c r="O28"/>
      <c r="P28"/>
      <c r="Q28"/>
    </row>
    <row r="29" spans="1:9" ht="18" customHeight="1">
      <c r="A29" s="3"/>
      <c r="B29" s="2" t="s">
        <v>99</v>
      </c>
      <c r="C29" s="12" t="s">
        <v>22</v>
      </c>
      <c r="D29" s="2">
        <v>1</v>
      </c>
      <c r="E29" s="37">
        <v>180000</v>
      </c>
      <c r="F29" s="37">
        <v>250000</v>
      </c>
      <c r="G29" s="36">
        <f t="shared" si="1"/>
        <v>180000</v>
      </c>
      <c r="H29" s="117">
        <f aca="true" t="shared" si="3" ref="H29:H37">D29*F29</f>
        <v>250000</v>
      </c>
      <c r="I29" s="104"/>
    </row>
    <row r="30" spans="1:9" ht="18" customHeight="1">
      <c r="A30" s="3"/>
      <c r="B30" s="2" t="s">
        <v>100</v>
      </c>
      <c r="C30" s="12" t="s">
        <v>22</v>
      </c>
      <c r="D30" s="2">
        <v>1</v>
      </c>
      <c r="E30" s="37">
        <v>6000</v>
      </c>
      <c r="F30" s="35">
        <v>15000</v>
      </c>
      <c r="G30" s="36">
        <f t="shared" si="1"/>
        <v>6000</v>
      </c>
      <c r="H30" s="117">
        <f t="shared" si="3"/>
        <v>15000</v>
      </c>
      <c r="I30" s="104"/>
    </row>
    <row r="31" spans="1:9" ht="18" customHeight="1">
      <c r="A31" s="3"/>
      <c r="B31" s="2" t="s">
        <v>101</v>
      </c>
      <c r="C31" s="12" t="s">
        <v>22</v>
      </c>
      <c r="D31" s="2">
        <v>1</v>
      </c>
      <c r="E31" s="37">
        <v>10000</v>
      </c>
      <c r="F31" s="35">
        <v>24000</v>
      </c>
      <c r="G31" s="36">
        <f t="shared" si="1"/>
        <v>10000</v>
      </c>
      <c r="H31" s="117">
        <f t="shared" si="3"/>
        <v>24000</v>
      </c>
      <c r="I31" s="104"/>
    </row>
    <row r="32" spans="1:9" ht="18" customHeight="1">
      <c r="A32" s="3"/>
      <c r="B32" s="2" t="s">
        <v>102</v>
      </c>
      <c r="C32" s="12" t="s">
        <v>22</v>
      </c>
      <c r="D32" s="2">
        <v>1</v>
      </c>
      <c r="E32" s="37">
        <v>40000</v>
      </c>
      <c r="F32" s="35">
        <v>60000</v>
      </c>
      <c r="G32" s="36">
        <f t="shared" si="1"/>
        <v>40000</v>
      </c>
      <c r="H32" s="117">
        <f t="shared" si="3"/>
        <v>60000</v>
      </c>
      <c r="I32" s="104"/>
    </row>
    <row r="33" spans="1:9" ht="18" customHeight="1">
      <c r="A33" s="3"/>
      <c r="B33" s="2" t="s">
        <v>108</v>
      </c>
      <c r="C33" s="12"/>
      <c r="D33" s="2">
        <v>1</v>
      </c>
      <c r="E33" s="37">
        <v>40000</v>
      </c>
      <c r="F33" s="35">
        <v>80000</v>
      </c>
      <c r="G33" s="36">
        <f t="shared" si="1"/>
        <v>40000</v>
      </c>
      <c r="H33" s="117">
        <f t="shared" si="3"/>
        <v>80000</v>
      </c>
      <c r="I33" s="104"/>
    </row>
    <row r="34" spans="1:9" ht="18" customHeight="1">
      <c r="A34" s="3"/>
      <c r="B34" s="2" t="s">
        <v>215</v>
      </c>
      <c r="C34" s="12"/>
      <c r="D34" s="2">
        <v>1</v>
      </c>
      <c r="E34" s="37">
        <v>10000</v>
      </c>
      <c r="F34" s="35">
        <v>15000</v>
      </c>
      <c r="G34" s="36">
        <f t="shared" si="1"/>
        <v>10000</v>
      </c>
      <c r="H34" s="117">
        <f t="shared" si="3"/>
        <v>15000</v>
      </c>
      <c r="I34" s="104"/>
    </row>
    <row r="35" spans="1:9" ht="18" customHeight="1">
      <c r="A35" s="3"/>
      <c r="B35" s="2" t="s">
        <v>216</v>
      </c>
      <c r="C35" s="12" t="s">
        <v>22</v>
      </c>
      <c r="D35" s="2">
        <v>1</v>
      </c>
      <c r="E35" s="37">
        <v>45000</v>
      </c>
      <c r="F35" s="35">
        <v>75000</v>
      </c>
      <c r="G35" s="36">
        <f t="shared" si="1"/>
        <v>45000</v>
      </c>
      <c r="H35" s="117">
        <f t="shared" si="3"/>
        <v>75000</v>
      </c>
      <c r="I35" s="104"/>
    </row>
    <row r="36" spans="1:9" ht="18" customHeight="1">
      <c r="A36" s="3"/>
      <c r="B36" s="2" t="s">
        <v>182</v>
      </c>
      <c r="C36" s="12" t="s">
        <v>22</v>
      </c>
      <c r="D36" s="2">
        <v>4</v>
      </c>
      <c r="E36" s="37">
        <v>10000</v>
      </c>
      <c r="F36" s="37">
        <v>15000</v>
      </c>
      <c r="G36" s="117">
        <f t="shared" si="1"/>
        <v>40000</v>
      </c>
      <c r="H36" s="117">
        <f t="shared" si="3"/>
        <v>60000</v>
      </c>
      <c r="I36" s="104"/>
    </row>
    <row r="37" spans="1:17" ht="18" customHeight="1">
      <c r="A37" s="3"/>
      <c r="B37" s="2" t="s">
        <v>105</v>
      </c>
      <c r="C37" s="12"/>
      <c r="D37" s="2">
        <v>3</v>
      </c>
      <c r="E37" s="37">
        <v>15000</v>
      </c>
      <c r="F37" s="37">
        <v>25000</v>
      </c>
      <c r="G37" s="117">
        <f t="shared" si="1"/>
        <v>45000</v>
      </c>
      <c r="H37" s="117">
        <f t="shared" si="3"/>
        <v>75000</v>
      </c>
      <c r="I37" s="104"/>
      <c r="K37" s="13"/>
      <c r="L37" s="13"/>
      <c r="M37" s="13"/>
      <c r="N37" s="13"/>
      <c r="O37" s="13"/>
      <c r="P37" s="13"/>
      <c r="Q37" s="13"/>
    </row>
    <row r="38" spans="1:9" ht="18" customHeight="1">
      <c r="A38" s="3"/>
      <c r="B38" s="2" t="s">
        <v>217</v>
      </c>
      <c r="C38" s="12"/>
      <c r="D38" s="2">
        <v>2</v>
      </c>
      <c r="E38" s="37">
        <v>3000</v>
      </c>
      <c r="F38" s="37">
        <v>5000</v>
      </c>
      <c r="G38" s="117">
        <f>E38*D38</f>
        <v>6000</v>
      </c>
      <c r="H38" s="117">
        <f>D38*F38</f>
        <v>10000</v>
      </c>
      <c r="I38" s="4"/>
    </row>
    <row r="39" spans="1:17" s="13" customFormat="1" ht="18" customHeight="1">
      <c r="A39" s="14"/>
      <c r="B39" s="15"/>
      <c r="C39" s="19"/>
      <c r="D39" s="15"/>
      <c r="E39" s="15"/>
      <c r="F39" s="15"/>
      <c r="G39" s="117">
        <f>E39*D39</f>
        <v>0</v>
      </c>
      <c r="H39" s="117">
        <f>D39*F39</f>
        <v>0</v>
      </c>
      <c r="I39" s="16"/>
      <c r="K39"/>
      <c r="L39"/>
      <c r="M39"/>
      <c r="N39"/>
      <c r="O39"/>
      <c r="P39"/>
      <c r="Q39"/>
    </row>
    <row r="40" spans="1:9" s="13" customFormat="1" ht="18" customHeight="1">
      <c r="A40" s="14">
        <v>5</v>
      </c>
      <c r="B40" s="15" t="s">
        <v>228</v>
      </c>
      <c r="C40" s="19"/>
      <c r="D40" s="15"/>
      <c r="E40" s="15"/>
      <c r="F40" s="15"/>
      <c r="G40" s="98">
        <f>G41</f>
        <v>150000</v>
      </c>
      <c r="H40" s="98">
        <f>H41</f>
        <v>250000</v>
      </c>
      <c r="I40" s="16"/>
    </row>
    <row r="41" spans="1:9" ht="18" customHeight="1">
      <c r="A41" s="3"/>
      <c r="B41" s="2" t="s">
        <v>229</v>
      </c>
      <c r="C41" s="12" t="s">
        <v>137</v>
      </c>
      <c r="D41" s="2">
        <v>1</v>
      </c>
      <c r="E41" s="21">
        <v>150000</v>
      </c>
      <c r="F41" s="21">
        <v>250000</v>
      </c>
      <c r="G41" s="117">
        <f>E41*D41</f>
        <v>150000</v>
      </c>
      <c r="H41" s="117">
        <f>D41*F41</f>
        <v>250000</v>
      </c>
      <c r="I41" s="101"/>
    </row>
    <row r="42" spans="1:9" ht="18" customHeight="1">
      <c r="A42" s="3"/>
      <c r="B42" s="2"/>
      <c r="C42" s="12"/>
      <c r="D42" s="2"/>
      <c r="E42" s="21"/>
      <c r="F42" s="21"/>
      <c r="G42" s="99"/>
      <c r="H42" s="99"/>
      <c r="I42" s="101"/>
    </row>
    <row r="43" spans="1:9" ht="18" customHeight="1">
      <c r="A43" s="3"/>
      <c r="B43" s="2"/>
      <c r="C43" s="12"/>
      <c r="D43" s="2"/>
      <c r="E43" s="21"/>
      <c r="F43" s="21"/>
      <c r="G43" s="99"/>
      <c r="H43" s="99"/>
      <c r="I43" s="101"/>
    </row>
    <row r="44" spans="1:9" ht="18" customHeight="1">
      <c r="A44" s="3"/>
      <c r="B44" s="33" t="s">
        <v>31</v>
      </c>
      <c r="C44" s="12"/>
      <c r="D44" s="2"/>
      <c r="E44" s="2"/>
      <c r="F44" s="2"/>
      <c r="G44" s="28" t="s">
        <v>32</v>
      </c>
      <c r="H44" s="28" t="s">
        <v>33</v>
      </c>
      <c r="I44" s="101"/>
    </row>
    <row r="45" spans="1:9" ht="18" customHeight="1">
      <c r="A45" s="3"/>
      <c r="B45" s="2"/>
      <c r="C45" s="12"/>
      <c r="D45" s="2"/>
      <c r="E45" s="2"/>
      <c r="F45" s="2"/>
      <c r="G45" s="29">
        <f>SUM(G5,G12,G19,G28,G40)</f>
        <v>1659000</v>
      </c>
      <c r="H45" s="29">
        <f>SUM(H5,H12,H19,H28,H40)</f>
        <v>2764000</v>
      </c>
      <c r="I45" s="101"/>
    </row>
    <row r="46" spans="1:9" ht="18" customHeight="1">
      <c r="A46" s="3"/>
      <c r="B46" s="2"/>
      <c r="C46" s="12"/>
      <c r="D46" s="2"/>
      <c r="E46" s="2"/>
      <c r="F46" s="2"/>
      <c r="G46" s="30"/>
      <c r="H46" s="30"/>
      <c r="I46" s="4"/>
    </row>
    <row r="47" spans="1:9" ht="18" customHeight="1">
      <c r="A47" s="3"/>
      <c r="B47" s="2"/>
      <c r="C47" s="12"/>
      <c r="D47" s="2"/>
      <c r="E47" s="2"/>
      <c r="F47" s="2"/>
      <c r="G47" s="126">
        <f>G45/145.6</f>
        <v>11394.23076923077</v>
      </c>
      <c r="H47" s="126">
        <f>H45/145.6</f>
        <v>18983.516483516483</v>
      </c>
      <c r="I47" s="4"/>
    </row>
    <row r="48" spans="1:9" ht="18" customHeight="1" thickBot="1">
      <c r="A48" s="5"/>
      <c r="B48" s="6"/>
      <c r="C48" s="20"/>
      <c r="D48" s="6"/>
      <c r="E48" s="6"/>
      <c r="F48" s="6"/>
      <c r="G48" s="34"/>
      <c r="H48" s="32"/>
      <c r="I48" s="7"/>
    </row>
    <row r="50" spans="2:7" ht="15.75">
      <c r="B50" s="105" t="s">
        <v>233</v>
      </c>
      <c r="G50" s="175">
        <f>(G47+H47)/2</f>
        <v>15188.873626373626</v>
      </c>
    </row>
  </sheetData>
  <mergeCells count="2">
    <mergeCell ref="E3:F3"/>
    <mergeCell ref="G3:H3"/>
  </mergeCells>
  <printOptions/>
  <pageMargins left="0.75" right="0.75" top="1" bottom="1" header="0.5" footer="0.5"/>
  <pageSetup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workbookViewId="0" topLeftCell="A1">
      <selection activeCell="P14" sqref="P14:P15"/>
    </sheetView>
  </sheetViews>
  <sheetFormatPr defaultColWidth="9.00390625" defaultRowHeight="12.75"/>
  <cols>
    <col min="1" max="1" width="6.875" style="0" customWidth="1"/>
    <col min="2" max="2" width="27.875" style="0" customWidth="1"/>
    <col min="3" max="3" width="11.75390625" style="9" customWidth="1"/>
    <col min="5" max="6" width="12.875" style="0" bestFit="1" customWidth="1"/>
    <col min="7" max="7" width="14.875" style="0" customWidth="1"/>
    <col min="8" max="8" width="15.25390625" style="0" customWidth="1"/>
  </cols>
  <sheetData>
    <row r="1" spans="3:7" s="71" customFormat="1" ht="18">
      <c r="C1" s="72" t="s">
        <v>82</v>
      </c>
      <c r="D1" s="72"/>
      <c r="E1" s="72"/>
      <c r="F1" s="72"/>
      <c r="G1" s="72"/>
    </row>
    <row r="2" spans="2:3" s="1" customFormat="1" ht="15">
      <c r="B2"/>
      <c r="C2" s="18"/>
    </row>
    <row r="3" ht="13.5" thickBot="1"/>
    <row r="4" spans="1:8" s="9" customFormat="1" ht="44.25" customHeight="1" thickBot="1">
      <c r="A4" s="86" t="s">
        <v>0</v>
      </c>
      <c r="B4" s="87" t="s">
        <v>83</v>
      </c>
      <c r="C4" s="88" t="s">
        <v>3</v>
      </c>
      <c r="D4" s="86" t="s">
        <v>2</v>
      </c>
      <c r="E4" s="176" t="s">
        <v>62</v>
      </c>
      <c r="F4" s="176"/>
      <c r="G4" s="177" t="s">
        <v>61</v>
      </c>
      <c r="H4" s="178"/>
    </row>
    <row r="5" spans="1:8" s="13" customFormat="1" ht="18" customHeight="1" thickBot="1">
      <c r="A5" s="83"/>
      <c r="B5" s="84"/>
      <c r="C5" s="85"/>
      <c r="D5" s="83"/>
      <c r="E5" s="82" t="s">
        <v>32</v>
      </c>
      <c r="F5" s="62" t="s">
        <v>33</v>
      </c>
      <c r="G5" s="62" t="s">
        <v>32</v>
      </c>
      <c r="H5" s="49" t="s">
        <v>33</v>
      </c>
    </row>
    <row r="6" spans="1:8" s="13" customFormat="1" ht="18" customHeight="1">
      <c r="A6" s="81">
        <v>1</v>
      </c>
      <c r="B6" s="78" t="s">
        <v>35</v>
      </c>
      <c r="C6" s="80"/>
      <c r="D6" s="78"/>
      <c r="E6" s="144"/>
      <c r="F6" s="144"/>
      <c r="G6" s="125">
        <f>SUM(G7:G14)</f>
        <v>208000</v>
      </c>
      <c r="H6" s="145">
        <f>SUM(H7:H14)</f>
        <v>537400</v>
      </c>
    </row>
    <row r="7" spans="1:8" ht="18" customHeight="1">
      <c r="A7" s="11"/>
      <c r="B7" s="8" t="s">
        <v>81</v>
      </c>
      <c r="C7" s="17" t="s">
        <v>22</v>
      </c>
      <c r="D7" s="8">
        <v>1</v>
      </c>
      <c r="E7" s="35">
        <v>140000</v>
      </c>
      <c r="F7" s="35">
        <v>450000</v>
      </c>
      <c r="G7" s="36">
        <f>D7*E7</f>
        <v>140000</v>
      </c>
      <c r="H7" s="65">
        <f>D7*F7</f>
        <v>450000</v>
      </c>
    </row>
    <row r="8" spans="1:8" ht="18" customHeight="1">
      <c r="A8" s="3"/>
      <c r="B8" s="2" t="s">
        <v>69</v>
      </c>
      <c r="C8" s="17"/>
      <c r="D8" s="2"/>
      <c r="E8" s="37"/>
      <c r="F8" s="37"/>
      <c r="G8" s="36">
        <f>F8*D8</f>
        <v>0</v>
      </c>
      <c r="H8" s="4"/>
    </row>
    <row r="9" spans="1:8" ht="18" customHeight="1">
      <c r="A9" s="3"/>
      <c r="B9" s="2" t="s">
        <v>68</v>
      </c>
      <c r="C9" s="17" t="s">
        <v>22</v>
      </c>
      <c r="D9" s="2">
        <v>60</v>
      </c>
      <c r="E9" s="37"/>
      <c r="F9" s="37"/>
      <c r="G9" s="36">
        <f>F9*D9</f>
        <v>0</v>
      </c>
      <c r="H9" s="4"/>
    </row>
    <row r="10" spans="1:8" ht="18" customHeight="1">
      <c r="A10" s="3"/>
      <c r="B10" s="2" t="s">
        <v>67</v>
      </c>
      <c r="C10" s="17" t="s">
        <v>23</v>
      </c>
      <c r="D10" s="2">
        <v>4</v>
      </c>
      <c r="E10" s="37">
        <v>4500</v>
      </c>
      <c r="F10" s="37">
        <v>5600</v>
      </c>
      <c r="G10" s="36">
        <f>D10*E10</f>
        <v>18000</v>
      </c>
      <c r="H10" s="63">
        <f>D10*F10</f>
        <v>22400</v>
      </c>
    </row>
    <row r="11" spans="1:8" ht="18" customHeight="1">
      <c r="A11" s="3"/>
      <c r="B11" s="2" t="s">
        <v>112</v>
      </c>
      <c r="C11" s="17" t="s">
        <v>64</v>
      </c>
      <c r="D11" s="2">
        <v>1</v>
      </c>
      <c r="E11" s="35">
        <v>3500</v>
      </c>
      <c r="F11" s="35">
        <v>3500</v>
      </c>
      <c r="G11" s="36">
        <f>D11*E11</f>
        <v>3500</v>
      </c>
      <c r="H11" s="63">
        <f>D11*F11</f>
        <v>3500</v>
      </c>
    </row>
    <row r="12" spans="1:8" ht="18" customHeight="1">
      <c r="A12" s="3"/>
      <c r="B12" s="2" t="s">
        <v>113</v>
      </c>
      <c r="C12" s="17" t="s">
        <v>114</v>
      </c>
      <c r="D12" s="2">
        <v>3</v>
      </c>
      <c r="E12" s="35">
        <v>3000</v>
      </c>
      <c r="F12" s="35">
        <v>3000</v>
      </c>
      <c r="G12" s="36">
        <f>D12*E12</f>
        <v>9000</v>
      </c>
      <c r="H12" s="63">
        <f>D12*F12</f>
        <v>9000</v>
      </c>
    </row>
    <row r="13" spans="1:8" ht="18" customHeight="1">
      <c r="A13" s="3"/>
      <c r="B13" s="2" t="s">
        <v>70</v>
      </c>
      <c r="C13" s="17" t="s">
        <v>23</v>
      </c>
      <c r="D13" s="2">
        <v>5</v>
      </c>
      <c r="E13" s="35">
        <v>7500</v>
      </c>
      <c r="F13" s="35">
        <v>10500</v>
      </c>
      <c r="G13" s="36">
        <f>D13*E13</f>
        <v>37500</v>
      </c>
      <c r="H13" s="63">
        <f>D13*F13</f>
        <v>52500</v>
      </c>
    </row>
    <row r="14" spans="1:8" ht="18" customHeight="1">
      <c r="A14" s="3"/>
      <c r="B14" s="2"/>
      <c r="C14" s="12"/>
      <c r="D14" s="2"/>
      <c r="E14" s="2"/>
      <c r="F14" s="2"/>
      <c r="G14" s="36">
        <f>F14*D14</f>
        <v>0</v>
      </c>
      <c r="H14" s="4"/>
    </row>
    <row r="15" spans="1:8" ht="18" customHeight="1">
      <c r="A15" s="14">
        <v>2</v>
      </c>
      <c r="B15" s="15" t="s">
        <v>71</v>
      </c>
      <c r="C15" s="12"/>
      <c r="D15" s="2"/>
      <c r="E15" s="2"/>
      <c r="F15" s="2"/>
      <c r="G15" s="25">
        <f>SUM(G16:G17)</f>
        <v>20000</v>
      </c>
      <c r="H15" s="151">
        <f>SUM(H16:H17)</f>
        <v>30000</v>
      </c>
    </row>
    <row r="16" spans="1:8" ht="18" customHeight="1">
      <c r="A16" s="3"/>
      <c r="B16" s="2" t="s">
        <v>110</v>
      </c>
      <c r="C16" s="12" t="s">
        <v>22</v>
      </c>
      <c r="D16" s="2">
        <v>1</v>
      </c>
      <c r="E16" s="21">
        <v>10000</v>
      </c>
      <c r="F16" s="21">
        <v>15000</v>
      </c>
      <c r="G16" s="36">
        <f>D16*E16</f>
        <v>10000</v>
      </c>
      <c r="H16" s="102">
        <f>D16*F16</f>
        <v>15000</v>
      </c>
    </row>
    <row r="17" spans="1:8" ht="18" customHeight="1">
      <c r="A17" s="3"/>
      <c r="B17" s="2" t="s">
        <v>111</v>
      </c>
      <c r="C17" s="12" t="s">
        <v>22</v>
      </c>
      <c r="D17" s="2">
        <v>1</v>
      </c>
      <c r="E17" s="21">
        <v>10000</v>
      </c>
      <c r="F17" s="21">
        <v>15000</v>
      </c>
      <c r="G17" s="36">
        <f>D17*E17</f>
        <v>10000</v>
      </c>
      <c r="H17" s="96">
        <f>D17*F17</f>
        <v>15000</v>
      </c>
    </row>
    <row r="18" spans="1:8" s="13" customFormat="1" ht="18" customHeight="1">
      <c r="A18" s="14"/>
      <c r="B18" s="15"/>
      <c r="C18" s="19"/>
      <c r="D18" s="15"/>
      <c r="E18" s="15"/>
      <c r="F18" s="15"/>
      <c r="G18" s="25"/>
      <c r="H18" s="64"/>
    </row>
    <row r="19" spans="1:8" s="13" customFormat="1" ht="18" customHeight="1">
      <c r="A19" s="14">
        <v>3</v>
      </c>
      <c r="B19" s="15" t="s">
        <v>72</v>
      </c>
      <c r="C19" s="19"/>
      <c r="D19" s="15"/>
      <c r="E19" s="15"/>
      <c r="F19" s="2"/>
      <c r="G19" s="24"/>
      <c r="H19" s="16"/>
    </row>
    <row r="20" spans="1:8" ht="18" customHeight="1">
      <c r="A20" s="3"/>
      <c r="B20" s="2" t="s">
        <v>73</v>
      </c>
      <c r="C20" s="12" t="s">
        <v>22</v>
      </c>
      <c r="D20" s="2">
        <v>2</v>
      </c>
      <c r="E20" s="2"/>
      <c r="F20" s="2"/>
      <c r="G20" s="23">
        <f>D20*F20</f>
        <v>0</v>
      </c>
      <c r="H20" s="4"/>
    </row>
    <row r="21" spans="1:8" ht="18" customHeight="1">
      <c r="A21" s="3"/>
      <c r="B21" s="2" t="s">
        <v>74</v>
      </c>
      <c r="C21" s="12" t="s">
        <v>22</v>
      </c>
      <c r="D21" s="2">
        <v>2</v>
      </c>
      <c r="E21" s="2"/>
      <c r="F21" s="8"/>
      <c r="G21" s="23">
        <f>D21*F21</f>
        <v>0</v>
      </c>
      <c r="H21" s="4"/>
    </row>
    <row r="22" spans="1:8" ht="18" customHeight="1">
      <c r="A22" s="3"/>
      <c r="B22" s="2" t="s">
        <v>75</v>
      </c>
      <c r="C22" s="12" t="s">
        <v>23</v>
      </c>
      <c r="D22" s="2"/>
      <c r="E22" s="2"/>
      <c r="F22" s="8"/>
      <c r="G22" s="23">
        <f>D22*F22</f>
        <v>0</v>
      </c>
      <c r="H22" s="4"/>
    </row>
    <row r="23" spans="1:8" ht="18" customHeight="1">
      <c r="A23" s="3"/>
      <c r="B23" s="2" t="s">
        <v>213</v>
      </c>
      <c r="C23" s="12" t="s">
        <v>137</v>
      </c>
      <c r="D23" s="2"/>
      <c r="E23" s="2"/>
      <c r="F23" s="8"/>
      <c r="G23" s="23">
        <f>D23*F23</f>
        <v>0</v>
      </c>
      <c r="H23" s="4"/>
    </row>
    <row r="24" spans="1:8" ht="18" customHeight="1">
      <c r="A24" s="3"/>
      <c r="B24" s="2"/>
      <c r="C24" s="12"/>
      <c r="D24" s="2"/>
      <c r="E24" s="2"/>
      <c r="F24" s="8"/>
      <c r="G24" s="23"/>
      <c r="H24" s="4"/>
    </row>
    <row r="25" spans="1:8" ht="18" customHeight="1">
      <c r="A25" s="14">
        <v>4</v>
      </c>
      <c r="B25" s="15" t="s">
        <v>76</v>
      </c>
      <c r="C25" s="12"/>
      <c r="D25" s="2"/>
      <c r="E25" s="2"/>
      <c r="F25" s="8"/>
      <c r="G25" s="27">
        <f>SUM(G26:G27)</f>
        <v>315000</v>
      </c>
      <c r="H25" s="152">
        <f>SUM(H26:H27)</f>
        <v>525000</v>
      </c>
    </row>
    <row r="26" spans="1:8" ht="18" customHeight="1">
      <c r="A26" s="3"/>
      <c r="B26" s="2" t="s">
        <v>67</v>
      </c>
      <c r="C26" s="12" t="s">
        <v>23</v>
      </c>
      <c r="D26" s="2">
        <v>70</v>
      </c>
      <c r="E26" s="37">
        <v>4500</v>
      </c>
      <c r="F26" s="37">
        <v>7500</v>
      </c>
      <c r="G26" s="36">
        <f>D26*E26</f>
        <v>315000</v>
      </c>
      <c r="H26" s="63">
        <f>D26*F26</f>
        <v>525000</v>
      </c>
    </row>
    <row r="27" spans="1:8" ht="18" customHeight="1">
      <c r="A27" s="3"/>
      <c r="B27" s="2"/>
      <c r="C27" s="12"/>
      <c r="D27" s="2"/>
      <c r="E27" s="2"/>
      <c r="F27" s="8"/>
      <c r="G27" s="36">
        <f>D27*E27</f>
        <v>0</v>
      </c>
      <c r="H27" s="63">
        <f>D27*F27</f>
        <v>0</v>
      </c>
    </row>
    <row r="28" spans="1:8" ht="18" customHeight="1">
      <c r="A28" s="14">
        <v>6</v>
      </c>
      <c r="B28" s="15" t="s">
        <v>77</v>
      </c>
      <c r="C28" s="12"/>
      <c r="D28" s="2"/>
      <c r="E28" s="2"/>
      <c r="F28" s="8"/>
      <c r="G28" s="25">
        <f>SUM(G29:G30)</f>
        <v>65000</v>
      </c>
      <c r="H28" s="66">
        <f>SUM(H29:H30)</f>
        <v>100000</v>
      </c>
    </row>
    <row r="29" spans="1:8" ht="18" customHeight="1">
      <c r="A29" s="3"/>
      <c r="B29" s="2" t="s">
        <v>78</v>
      </c>
      <c r="C29" s="12" t="s">
        <v>79</v>
      </c>
      <c r="D29" s="2">
        <v>2</v>
      </c>
      <c r="E29" s="21">
        <v>30000</v>
      </c>
      <c r="F29" s="21">
        <v>45000</v>
      </c>
      <c r="G29" s="36">
        <f>D29*E29</f>
        <v>60000</v>
      </c>
      <c r="H29" s="63">
        <f>D29*F29</f>
        <v>90000</v>
      </c>
    </row>
    <row r="30" spans="1:8" ht="18" customHeight="1">
      <c r="A30" s="3"/>
      <c r="B30" s="2" t="s">
        <v>214</v>
      </c>
      <c r="C30" s="12" t="s">
        <v>79</v>
      </c>
      <c r="D30" s="2">
        <v>1</v>
      </c>
      <c r="E30" s="21">
        <v>5000</v>
      </c>
      <c r="F30" s="21">
        <v>10000</v>
      </c>
      <c r="G30" s="36">
        <f>D30*E30</f>
        <v>5000</v>
      </c>
      <c r="H30" s="63">
        <f>D30*F30</f>
        <v>10000</v>
      </c>
    </row>
    <row r="31" spans="1:8" ht="18" customHeight="1">
      <c r="A31" s="3"/>
      <c r="B31" s="2"/>
      <c r="C31" s="12"/>
      <c r="D31" s="2"/>
      <c r="E31" s="2"/>
      <c r="F31" s="2"/>
      <c r="G31" s="23"/>
      <c r="H31" s="4"/>
    </row>
    <row r="32" spans="1:8" ht="18" customHeight="1">
      <c r="A32" s="3"/>
      <c r="B32" s="2"/>
      <c r="C32" s="12"/>
      <c r="D32" s="2"/>
      <c r="E32" s="2"/>
      <c r="F32" s="2"/>
      <c r="G32" s="23"/>
      <c r="H32" s="4"/>
    </row>
    <row r="33" spans="1:8" ht="18" customHeight="1">
      <c r="A33" s="3"/>
      <c r="B33" s="33" t="s">
        <v>31</v>
      </c>
      <c r="C33" s="12"/>
      <c r="D33" s="2"/>
      <c r="E33" s="2"/>
      <c r="F33" s="2"/>
      <c r="G33" s="28" t="s">
        <v>32</v>
      </c>
      <c r="H33" s="67" t="s">
        <v>33</v>
      </c>
    </row>
    <row r="34" spans="1:8" ht="18" customHeight="1">
      <c r="A34" s="3"/>
      <c r="B34" s="2"/>
      <c r="C34" s="12"/>
      <c r="D34" s="2"/>
      <c r="E34" s="2"/>
      <c r="F34" s="2"/>
      <c r="G34" s="29">
        <f>SUM(G6,G15,G19,G25,G28)</f>
        <v>608000</v>
      </c>
      <c r="H34" s="109">
        <f>SUM(H6,H15,H19,H25,H28)</f>
        <v>1192400</v>
      </c>
    </row>
    <row r="35" spans="1:8" ht="18" customHeight="1">
      <c r="A35" s="53"/>
      <c r="B35" s="54"/>
      <c r="C35" s="55"/>
      <c r="D35" s="54"/>
      <c r="E35" s="54"/>
      <c r="F35" s="54"/>
      <c r="G35" s="134"/>
      <c r="H35" s="135"/>
    </row>
    <row r="36" spans="1:8" ht="18" customHeight="1" thickBot="1">
      <c r="A36" s="5"/>
      <c r="B36" s="6"/>
      <c r="C36" s="20"/>
      <c r="D36" s="6"/>
      <c r="E36" s="6"/>
      <c r="F36" s="6"/>
      <c r="G36" s="146">
        <f>G34/145.6</f>
        <v>4175.824175824176</v>
      </c>
      <c r="H36" s="147">
        <f>H34/145.6</f>
        <v>8189.56043956044</v>
      </c>
    </row>
    <row r="38" spans="2:7" ht="16.5" thickBot="1">
      <c r="B38" s="105" t="s">
        <v>233</v>
      </c>
      <c r="G38" s="174">
        <f>(G36+H36)/2</f>
        <v>6182.692307692308</v>
      </c>
    </row>
    <row r="39" ht="12.75">
      <c r="G39" s="157"/>
    </row>
  </sheetData>
  <mergeCells count="2">
    <mergeCell ref="E4:F4"/>
    <mergeCell ref="G4:H4"/>
  </mergeCells>
  <printOptions/>
  <pageMargins left="0.75" right="0.75" top="1" bottom="1" header="0.5" footer="0.5"/>
  <pageSetup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60" workbookViewId="0" topLeftCell="A1">
      <selection activeCell="N30" sqref="N30"/>
    </sheetView>
  </sheetViews>
  <sheetFormatPr defaultColWidth="9.00390625" defaultRowHeight="12.75"/>
  <cols>
    <col min="1" max="1" width="6.875" style="0" customWidth="1"/>
    <col min="2" max="2" width="27.875" style="0" customWidth="1"/>
    <col min="3" max="3" width="11.75390625" style="9" customWidth="1"/>
    <col min="5" max="6" width="12.875" style="0" bestFit="1" customWidth="1"/>
    <col min="7" max="7" width="14.125" style="0" customWidth="1"/>
    <col min="8" max="8" width="14.875" style="0" customWidth="1"/>
    <col min="9" max="9" width="13.00390625" style="0" customWidth="1"/>
  </cols>
  <sheetData>
    <row r="1" spans="2:3" s="1" customFormat="1" ht="18">
      <c r="B1"/>
      <c r="C1" s="71" t="s">
        <v>115</v>
      </c>
    </row>
    <row r="3" ht="13.5" thickBot="1"/>
    <row r="4" spans="1:9" s="90" customFormat="1" ht="44.25" customHeight="1" thickBot="1">
      <c r="A4" s="57" t="s">
        <v>0</v>
      </c>
      <c r="B4" s="89" t="s">
        <v>1</v>
      </c>
      <c r="C4" s="89" t="s">
        <v>3</v>
      </c>
      <c r="D4" s="89" t="s">
        <v>2</v>
      </c>
      <c r="E4" s="176" t="s">
        <v>62</v>
      </c>
      <c r="F4" s="176"/>
      <c r="G4" s="177" t="s">
        <v>61</v>
      </c>
      <c r="H4" s="176"/>
      <c r="I4" s="57" t="s">
        <v>234</v>
      </c>
    </row>
    <row r="5" spans="1:9" s="13" customFormat="1" ht="18" customHeight="1" thickBot="1">
      <c r="A5" s="79"/>
      <c r="B5" s="92"/>
      <c r="C5" s="94"/>
      <c r="D5" s="92"/>
      <c r="E5" s="82" t="s">
        <v>32</v>
      </c>
      <c r="F5" s="62" t="s">
        <v>33</v>
      </c>
      <c r="G5" s="62" t="s">
        <v>32</v>
      </c>
      <c r="H5" s="58" t="s">
        <v>33</v>
      </c>
      <c r="I5" s="79"/>
    </row>
    <row r="6" spans="1:9" s="13" customFormat="1" ht="18" customHeight="1">
      <c r="A6" s="171">
        <v>1</v>
      </c>
      <c r="B6" s="68" t="s">
        <v>4</v>
      </c>
      <c r="C6" s="69"/>
      <c r="D6" s="68"/>
      <c r="E6" s="70"/>
      <c r="F6" s="70"/>
      <c r="G6" s="25">
        <f>SUM(G7:G18)</f>
        <v>470900</v>
      </c>
      <c r="H6" s="25">
        <f>SUM(G12:G18,H7:H10)</f>
        <v>730900</v>
      </c>
      <c r="I6" s="93"/>
    </row>
    <row r="7" spans="1:9" ht="18" customHeight="1">
      <c r="A7" s="149" t="s">
        <v>199</v>
      </c>
      <c r="B7" s="8" t="s">
        <v>5</v>
      </c>
      <c r="C7" s="17" t="s">
        <v>22</v>
      </c>
      <c r="D7" s="8">
        <v>2</v>
      </c>
      <c r="E7" s="35">
        <v>40000</v>
      </c>
      <c r="F7" s="35">
        <v>80000</v>
      </c>
      <c r="G7" s="36">
        <f aca="true" t="shared" si="0" ref="G7:G18">E7*D7</f>
        <v>80000</v>
      </c>
      <c r="H7" s="36">
        <f aca="true" t="shared" si="1" ref="H7:H18">F7*D7</f>
        <v>160000</v>
      </c>
      <c r="I7" s="10"/>
    </row>
    <row r="8" spans="1:9" ht="18" customHeight="1">
      <c r="A8" s="150" t="s">
        <v>200</v>
      </c>
      <c r="B8" s="2" t="s">
        <v>6</v>
      </c>
      <c r="C8" s="17" t="s">
        <v>22</v>
      </c>
      <c r="D8" s="2">
        <v>5</v>
      </c>
      <c r="E8" s="37">
        <v>15000</v>
      </c>
      <c r="F8" s="37">
        <v>30000</v>
      </c>
      <c r="G8" s="36">
        <f t="shared" si="0"/>
        <v>75000</v>
      </c>
      <c r="H8" s="36">
        <f t="shared" si="1"/>
        <v>150000</v>
      </c>
      <c r="I8" s="4"/>
    </row>
    <row r="9" spans="1:9" ht="18" customHeight="1">
      <c r="A9" s="150" t="s">
        <v>201</v>
      </c>
      <c r="B9" s="2" t="s">
        <v>7</v>
      </c>
      <c r="C9" s="17" t="s">
        <v>22</v>
      </c>
      <c r="D9" s="2">
        <v>5</v>
      </c>
      <c r="E9" s="37">
        <v>15000</v>
      </c>
      <c r="F9" s="37">
        <v>30000</v>
      </c>
      <c r="G9" s="36">
        <f t="shared" si="0"/>
        <v>75000</v>
      </c>
      <c r="H9" s="36">
        <f t="shared" si="1"/>
        <v>150000</v>
      </c>
      <c r="I9" s="4"/>
    </row>
    <row r="10" spans="1:9" ht="18" customHeight="1">
      <c r="A10" s="150" t="s">
        <v>202</v>
      </c>
      <c r="B10" s="2" t="s">
        <v>8</v>
      </c>
      <c r="C10" s="17" t="s">
        <v>22</v>
      </c>
      <c r="D10" s="2">
        <v>2</v>
      </c>
      <c r="E10" s="37">
        <v>15000</v>
      </c>
      <c r="F10" s="37">
        <v>30000</v>
      </c>
      <c r="G10" s="36">
        <f t="shared" si="0"/>
        <v>30000</v>
      </c>
      <c r="H10" s="36">
        <f t="shared" si="1"/>
        <v>60000</v>
      </c>
      <c r="I10" s="4"/>
    </row>
    <row r="11" spans="1:9" ht="18" customHeight="1">
      <c r="A11" s="150" t="s">
        <v>203</v>
      </c>
      <c r="B11" s="2" t="s">
        <v>13</v>
      </c>
      <c r="C11" s="17" t="s">
        <v>22</v>
      </c>
      <c r="D11" s="2">
        <v>2</v>
      </c>
      <c r="E11" s="2"/>
      <c r="F11" s="2"/>
      <c r="G11" s="36">
        <f t="shared" si="0"/>
        <v>0</v>
      </c>
      <c r="H11" s="36">
        <f t="shared" si="1"/>
        <v>0</v>
      </c>
      <c r="I11" s="4"/>
    </row>
    <row r="12" spans="1:9" ht="18" customHeight="1">
      <c r="A12" s="3"/>
      <c r="B12" s="2" t="s">
        <v>26</v>
      </c>
      <c r="C12" s="12" t="s">
        <v>23</v>
      </c>
      <c r="D12" s="2">
        <v>11</v>
      </c>
      <c r="E12" s="2">
        <v>8500</v>
      </c>
      <c r="F12" s="21">
        <v>8500</v>
      </c>
      <c r="G12" s="36">
        <f t="shared" si="0"/>
        <v>93500</v>
      </c>
      <c r="H12" s="36">
        <f t="shared" si="1"/>
        <v>93500</v>
      </c>
      <c r="I12" s="4"/>
    </row>
    <row r="13" spans="1:9" ht="18" customHeight="1">
      <c r="A13" s="3"/>
      <c r="B13" s="2" t="s">
        <v>17</v>
      </c>
      <c r="C13" s="12" t="s">
        <v>23</v>
      </c>
      <c r="D13" s="2">
        <v>1</v>
      </c>
      <c r="E13" s="2">
        <v>3500</v>
      </c>
      <c r="F13" s="21">
        <v>6000</v>
      </c>
      <c r="G13" s="36">
        <f t="shared" si="0"/>
        <v>3500</v>
      </c>
      <c r="H13" s="36">
        <f t="shared" si="1"/>
        <v>6000</v>
      </c>
      <c r="I13" s="4"/>
    </row>
    <row r="14" spans="1:9" ht="18" customHeight="1">
      <c r="A14" s="3"/>
      <c r="B14" s="2" t="s">
        <v>18</v>
      </c>
      <c r="C14" s="12" t="s">
        <v>22</v>
      </c>
      <c r="D14" s="2">
        <v>3</v>
      </c>
      <c r="E14" s="2">
        <v>25000</v>
      </c>
      <c r="F14" s="21">
        <v>45000</v>
      </c>
      <c r="G14" s="36">
        <f t="shared" si="0"/>
        <v>75000</v>
      </c>
      <c r="H14" s="36">
        <f t="shared" si="1"/>
        <v>135000</v>
      </c>
      <c r="I14" s="4"/>
    </row>
    <row r="15" spans="1:9" ht="18" customHeight="1">
      <c r="A15" s="3"/>
      <c r="B15" s="2" t="s">
        <v>14</v>
      </c>
      <c r="C15" s="12" t="s">
        <v>22</v>
      </c>
      <c r="D15" s="2">
        <v>9</v>
      </c>
      <c r="E15" s="2">
        <v>600</v>
      </c>
      <c r="F15" s="21">
        <v>600</v>
      </c>
      <c r="G15" s="36">
        <f t="shared" si="0"/>
        <v>5400</v>
      </c>
      <c r="H15" s="36">
        <f t="shared" si="1"/>
        <v>5400</v>
      </c>
      <c r="I15" s="4"/>
    </row>
    <row r="16" spans="1:9" ht="18" customHeight="1">
      <c r="A16" s="3"/>
      <c r="B16" s="2" t="s">
        <v>25</v>
      </c>
      <c r="C16" s="12" t="s">
        <v>22</v>
      </c>
      <c r="D16" s="2">
        <v>9</v>
      </c>
      <c r="E16" s="2">
        <v>1000</v>
      </c>
      <c r="F16" s="21">
        <v>1000</v>
      </c>
      <c r="G16" s="36">
        <f t="shared" si="0"/>
        <v>9000</v>
      </c>
      <c r="H16" s="36">
        <f t="shared" si="1"/>
        <v>9000</v>
      </c>
      <c r="I16" s="4"/>
    </row>
    <row r="17" spans="1:9" ht="18" customHeight="1">
      <c r="A17" s="3"/>
      <c r="B17" s="2" t="s">
        <v>15</v>
      </c>
      <c r="C17" s="12" t="s">
        <v>24</v>
      </c>
      <c r="D17" s="2">
        <v>33</v>
      </c>
      <c r="E17" s="2">
        <v>500</v>
      </c>
      <c r="F17" s="21">
        <v>500</v>
      </c>
      <c r="G17" s="36">
        <f t="shared" si="0"/>
        <v>16500</v>
      </c>
      <c r="H17" s="36">
        <f t="shared" si="1"/>
        <v>16500</v>
      </c>
      <c r="I17" s="4"/>
    </row>
    <row r="18" spans="1:9" ht="18" customHeight="1">
      <c r="A18" s="3"/>
      <c r="B18" s="2" t="s">
        <v>16</v>
      </c>
      <c r="C18" s="12" t="s">
        <v>22</v>
      </c>
      <c r="D18" s="2">
        <v>4</v>
      </c>
      <c r="E18" s="2">
        <v>2000</v>
      </c>
      <c r="F18" s="21">
        <v>2000</v>
      </c>
      <c r="G18" s="36">
        <f t="shared" si="0"/>
        <v>8000</v>
      </c>
      <c r="H18" s="36">
        <f t="shared" si="1"/>
        <v>8000</v>
      </c>
      <c r="I18" s="4"/>
    </row>
    <row r="19" spans="1:9" s="13" customFormat="1" ht="18" customHeight="1">
      <c r="A19" s="14"/>
      <c r="B19" s="15"/>
      <c r="C19" s="19"/>
      <c r="D19" s="15"/>
      <c r="E19" s="15"/>
      <c r="F19" s="15"/>
      <c r="G19" s="15"/>
      <c r="H19" s="68"/>
      <c r="I19" s="16"/>
    </row>
    <row r="20" spans="1:9" s="13" customFormat="1" ht="18" customHeight="1">
      <c r="A20" s="14">
        <v>2</v>
      </c>
      <c r="B20" s="15" t="s">
        <v>12</v>
      </c>
      <c r="C20" s="19"/>
      <c r="D20" s="15"/>
      <c r="E20" s="15"/>
      <c r="F20" s="2"/>
      <c r="G20" s="117">
        <f>SUM(G21:G29)</f>
        <v>203000</v>
      </c>
      <c r="H20" s="148"/>
      <c r="I20" s="16"/>
    </row>
    <row r="21" spans="1:9" ht="18" customHeight="1">
      <c r="A21" s="150" t="s">
        <v>204</v>
      </c>
      <c r="B21" s="2" t="s">
        <v>9</v>
      </c>
      <c r="C21" s="12" t="s">
        <v>22</v>
      </c>
      <c r="D21" s="2">
        <v>2</v>
      </c>
      <c r="E21" s="21">
        <v>10000</v>
      </c>
      <c r="F21" s="21">
        <v>30000</v>
      </c>
      <c r="G21" s="36">
        <f aca="true" t="shared" si="2" ref="G21:G29">E21*D21</f>
        <v>20000</v>
      </c>
      <c r="H21" s="99">
        <f aca="true" t="shared" si="3" ref="H21:H29">D21*F21</f>
        <v>60000</v>
      </c>
      <c r="I21" s="4"/>
    </row>
    <row r="22" spans="1:9" ht="18" customHeight="1">
      <c r="A22" s="150" t="s">
        <v>205</v>
      </c>
      <c r="B22" s="2" t="s">
        <v>10</v>
      </c>
      <c r="C22" s="12" t="s">
        <v>22</v>
      </c>
      <c r="D22" s="2">
        <v>7</v>
      </c>
      <c r="E22" s="21">
        <v>7500</v>
      </c>
      <c r="F22" s="100">
        <v>20000</v>
      </c>
      <c r="G22" s="36">
        <f t="shared" si="2"/>
        <v>52500</v>
      </c>
      <c r="H22" s="99">
        <f t="shared" si="3"/>
        <v>140000</v>
      </c>
      <c r="I22" s="4"/>
    </row>
    <row r="23" spans="1:9" ht="18" customHeight="1">
      <c r="A23" s="150" t="s">
        <v>206</v>
      </c>
      <c r="B23" s="2" t="s">
        <v>11</v>
      </c>
      <c r="C23" s="12" t="s">
        <v>22</v>
      </c>
      <c r="D23" s="2">
        <v>3</v>
      </c>
      <c r="E23" s="21">
        <v>10000</v>
      </c>
      <c r="F23" s="100">
        <v>30000</v>
      </c>
      <c r="G23" s="36">
        <f t="shared" si="2"/>
        <v>30000</v>
      </c>
      <c r="H23" s="99">
        <f t="shared" si="3"/>
        <v>90000</v>
      </c>
      <c r="I23" s="4"/>
    </row>
    <row r="24" spans="1:9" ht="18" customHeight="1">
      <c r="A24" s="150" t="s">
        <v>207</v>
      </c>
      <c r="B24" s="2" t="s">
        <v>19</v>
      </c>
      <c r="C24" s="12" t="s">
        <v>22</v>
      </c>
      <c r="D24" s="2">
        <v>7</v>
      </c>
      <c r="E24" s="21">
        <v>3000</v>
      </c>
      <c r="F24" s="100">
        <v>5000</v>
      </c>
      <c r="G24" s="36">
        <f t="shared" si="2"/>
        <v>21000</v>
      </c>
      <c r="H24" s="99">
        <f t="shared" si="3"/>
        <v>35000</v>
      </c>
      <c r="I24" s="4"/>
    </row>
    <row r="25" spans="1:9" ht="18" customHeight="1">
      <c r="A25" s="150" t="s">
        <v>208</v>
      </c>
      <c r="B25" s="2" t="s">
        <v>20</v>
      </c>
      <c r="C25" s="12" t="s">
        <v>22</v>
      </c>
      <c r="D25" s="2">
        <v>12</v>
      </c>
      <c r="E25" s="21">
        <v>1000</v>
      </c>
      <c r="F25" s="100">
        <v>2000</v>
      </c>
      <c r="G25" s="36">
        <f t="shared" si="2"/>
        <v>12000</v>
      </c>
      <c r="H25" s="99">
        <f t="shared" si="3"/>
        <v>24000</v>
      </c>
      <c r="I25" s="4"/>
    </row>
    <row r="26" spans="1:9" ht="18" customHeight="1">
      <c r="A26" s="150" t="s">
        <v>209</v>
      </c>
      <c r="B26" s="2" t="s">
        <v>21</v>
      </c>
      <c r="C26" s="12" t="s">
        <v>22</v>
      </c>
      <c r="D26" s="2">
        <v>5</v>
      </c>
      <c r="E26" s="21">
        <v>2500</v>
      </c>
      <c r="F26" s="100">
        <v>5000</v>
      </c>
      <c r="G26" s="36">
        <f t="shared" si="2"/>
        <v>12500</v>
      </c>
      <c r="H26" s="99">
        <f t="shared" si="3"/>
        <v>25000</v>
      </c>
      <c r="I26" s="4"/>
    </row>
    <row r="27" spans="1:9" ht="18" customHeight="1">
      <c r="A27" s="150" t="s">
        <v>210</v>
      </c>
      <c r="B27" s="2" t="s">
        <v>30</v>
      </c>
      <c r="C27" s="12" t="s">
        <v>22</v>
      </c>
      <c r="D27" s="2">
        <v>5</v>
      </c>
      <c r="E27" s="21">
        <v>1500</v>
      </c>
      <c r="F27" s="100">
        <v>3000</v>
      </c>
      <c r="G27" s="36">
        <f t="shared" si="2"/>
        <v>7500</v>
      </c>
      <c r="H27" s="99">
        <f t="shared" si="3"/>
        <v>15000</v>
      </c>
      <c r="I27" s="4"/>
    </row>
    <row r="28" spans="1:9" ht="18" customHeight="1">
      <c r="A28" s="150" t="s">
        <v>211</v>
      </c>
      <c r="B28" s="2" t="s">
        <v>29</v>
      </c>
      <c r="C28" s="12" t="s">
        <v>22</v>
      </c>
      <c r="D28" s="2">
        <v>5</v>
      </c>
      <c r="E28" s="21">
        <v>3500</v>
      </c>
      <c r="F28" s="100">
        <v>6000</v>
      </c>
      <c r="G28" s="36">
        <f t="shared" si="2"/>
        <v>17500</v>
      </c>
      <c r="H28" s="99">
        <f t="shared" si="3"/>
        <v>30000</v>
      </c>
      <c r="I28" s="4"/>
    </row>
    <row r="29" spans="1:9" ht="18" customHeight="1">
      <c r="A29" s="150" t="s">
        <v>212</v>
      </c>
      <c r="B29" s="2" t="s">
        <v>28</v>
      </c>
      <c r="C29" s="12" t="s">
        <v>22</v>
      </c>
      <c r="D29" s="2">
        <v>5</v>
      </c>
      <c r="E29" s="21">
        <v>6000</v>
      </c>
      <c r="F29" s="172">
        <v>7500</v>
      </c>
      <c r="G29" s="26">
        <f t="shared" si="2"/>
        <v>30000</v>
      </c>
      <c r="H29" s="99">
        <f t="shared" si="3"/>
        <v>37500</v>
      </c>
      <c r="I29" s="4"/>
    </row>
    <row r="30" spans="1:9" s="13" customFormat="1" ht="18" customHeight="1">
      <c r="A30" s="14"/>
      <c r="B30" s="15" t="s">
        <v>27</v>
      </c>
      <c r="C30" s="19"/>
      <c r="D30" s="15"/>
      <c r="E30" s="97"/>
      <c r="F30" s="97"/>
      <c r="G30" s="27">
        <f>SUM(G21:G29)</f>
        <v>203000</v>
      </c>
      <c r="H30" s="27">
        <f>SUM(H21:H29)</f>
        <v>456500</v>
      </c>
      <c r="I30" s="16"/>
    </row>
    <row r="31" spans="1:9" ht="18" customHeight="1">
      <c r="A31" s="3"/>
      <c r="B31" s="2"/>
      <c r="C31" s="12"/>
      <c r="D31" s="2"/>
      <c r="E31" s="21"/>
      <c r="F31" s="21"/>
      <c r="G31" s="23"/>
      <c r="H31" s="23"/>
      <c r="I31" s="4"/>
    </row>
    <row r="32" spans="1:9" ht="18" customHeight="1">
      <c r="A32" s="3"/>
      <c r="B32" s="33" t="s">
        <v>31</v>
      </c>
      <c r="C32" s="12"/>
      <c r="D32" s="2"/>
      <c r="E32" s="21"/>
      <c r="F32" s="21"/>
      <c r="G32" s="28" t="s">
        <v>32</v>
      </c>
      <c r="H32" s="28" t="s">
        <v>33</v>
      </c>
      <c r="I32" s="101"/>
    </row>
    <row r="33" spans="1:9" ht="18" customHeight="1">
      <c r="A33" s="3"/>
      <c r="B33" s="2"/>
      <c r="C33" s="12"/>
      <c r="D33" s="2"/>
      <c r="E33" s="21"/>
      <c r="F33" s="21"/>
      <c r="G33" s="29">
        <f>SUM(G6+G30)</f>
        <v>673900</v>
      </c>
      <c r="H33" s="29">
        <f>H6+H30</f>
        <v>1187400</v>
      </c>
      <c r="I33" s="101"/>
    </row>
    <row r="34" spans="1:9" ht="18" customHeight="1">
      <c r="A34" s="3"/>
      <c r="B34" s="2"/>
      <c r="C34" s="12"/>
      <c r="D34" s="2"/>
      <c r="E34" s="21"/>
      <c r="F34" s="21"/>
      <c r="G34" s="126">
        <f>G33/145.6</f>
        <v>4628.434065934066</v>
      </c>
      <c r="H34" s="126">
        <f>H33/145.6</f>
        <v>8155.219780219781</v>
      </c>
      <c r="I34" s="4"/>
    </row>
    <row r="35" spans="1:9" ht="18" customHeight="1">
      <c r="A35" s="3"/>
      <c r="B35" s="2"/>
      <c r="C35" s="12"/>
      <c r="D35" s="2"/>
      <c r="E35" s="21"/>
      <c r="F35" s="21"/>
      <c r="G35" s="31"/>
      <c r="H35" s="31"/>
      <c r="I35" s="4"/>
    </row>
    <row r="36" spans="1:9" ht="18" customHeight="1" thickBot="1">
      <c r="A36" s="5"/>
      <c r="B36" s="6"/>
      <c r="C36" s="20"/>
      <c r="D36" s="6"/>
      <c r="E36" s="6"/>
      <c r="F36" s="6"/>
      <c r="G36" s="173"/>
      <c r="H36" s="32"/>
      <c r="I36" s="7"/>
    </row>
    <row r="39" spans="2:7" ht="15.75">
      <c r="B39" s="105" t="s">
        <v>233</v>
      </c>
      <c r="G39" s="175">
        <f>(G34+H34)/2</f>
        <v>6391.826923076924</v>
      </c>
    </row>
  </sheetData>
  <mergeCells count="2">
    <mergeCell ref="E4:F4"/>
    <mergeCell ref="G4:H4"/>
  </mergeCells>
  <printOptions/>
  <pageMargins left="0.75" right="0.75" top="1" bottom="1" header="0.5" footer="0.5"/>
  <pageSetup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workbookViewId="0" topLeftCell="A1">
      <selection activeCell="R12" sqref="R12"/>
    </sheetView>
  </sheetViews>
  <sheetFormatPr defaultColWidth="9.00390625" defaultRowHeight="12.75"/>
  <cols>
    <col min="1" max="1" width="6.875" style="0" customWidth="1"/>
    <col min="2" max="2" width="28.25390625" style="0" customWidth="1"/>
    <col min="3" max="3" width="11.75390625" style="9" customWidth="1"/>
    <col min="5" max="5" width="15.00390625" style="0" customWidth="1"/>
    <col min="6" max="6" width="15.625" style="0" customWidth="1"/>
    <col min="7" max="7" width="15.375" style="0" customWidth="1"/>
    <col min="8" max="9" width="14.875" style="0" customWidth="1"/>
    <col min="10" max="10" width="13.00390625" style="0" customWidth="1"/>
    <col min="11" max="11" width="13.125" style="0" customWidth="1"/>
  </cols>
  <sheetData>
    <row r="1" spans="2:3" s="105" customFormat="1" ht="15.75">
      <c r="B1" s="13"/>
      <c r="C1" s="105" t="s">
        <v>235</v>
      </c>
    </row>
    <row r="2" ht="12.75" customHeight="1" thickBot="1"/>
    <row r="3" spans="1:11" ht="24.75" customHeight="1" thickBot="1">
      <c r="A3" s="179" t="s">
        <v>0</v>
      </c>
      <c r="B3" s="179" t="s">
        <v>1</v>
      </c>
      <c r="C3" s="179" t="s">
        <v>3</v>
      </c>
      <c r="D3" s="179" t="s">
        <v>2</v>
      </c>
      <c r="E3" s="176" t="s">
        <v>62</v>
      </c>
      <c r="F3" s="176"/>
      <c r="G3" s="178"/>
      <c r="H3" s="177" t="s">
        <v>61</v>
      </c>
      <c r="I3" s="176"/>
      <c r="J3" s="176"/>
      <c r="K3" s="179" t="s">
        <v>234</v>
      </c>
    </row>
    <row r="4" spans="1:11" s="9" customFormat="1" ht="30" customHeight="1" thickBot="1">
      <c r="A4" s="180"/>
      <c r="B4" s="180"/>
      <c r="C4" s="180"/>
      <c r="D4" s="180"/>
      <c r="E4" s="82" t="s">
        <v>32</v>
      </c>
      <c r="F4" s="62" t="s">
        <v>33</v>
      </c>
      <c r="G4" s="62" t="s">
        <v>34</v>
      </c>
      <c r="H4" s="62" t="s">
        <v>32</v>
      </c>
      <c r="I4" s="62" t="s">
        <v>33</v>
      </c>
      <c r="J4" s="58" t="s">
        <v>34</v>
      </c>
      <c r="K4" s="180"/>
    </row>
    <row r="5" spans="1:11" ht="18" customHeight="1">
      <c r="A5" s="11">
        <v>1</v>
      </c>
      <c r="B5" s="8" t="s">
        <v>36</v>
      </c>
      <c r="C5" s="17"/>
      <c r="D5" s="8"/>
      <c r="E5" s="170"/>
      <c r="F5" s="170"/>
      <c r="G5" s="40"/>
      <c r="H5" s="22"/>
      <c r="I5" s="47"/>
      <c r="J5" s="163"/>
      <c r="K5" s="10"/>
    </row>
    <row r="6" spans="1:11" ht="18" customHeight="1">
      <c r="A6" s="3"/>
      <c r="B6" s="38" t="s">
        <v>37</v>
      </c>
      <c r="C6" s="17" t="s">
        <v>24</v>
      </c>
      <c r="D6" s="2">
        <v>50</v>
      </c>
      <c r="E6" s="21">
        <v>50</v>
      </c>
      <c r="F6" s="21">
        <v>75</v>
      </c>
      <c r="G6" s="22">
        <v>100</v>
      </c>
      <c r="H6" s="22">
        <f>D6*E6</f>
        <v>2500</v>
      </c>
      <c r="I6" s="22">
        <f>D6*F6</f>
        <v>3750</v>
      </c>
      <c r="J6" s="47">
        <f>D6*G6</f>
        <v>5000</v>
      </c>
      <c r="K6" s="4"/>
    </row>
    <row r="7" spans="1:11" ht="18" customHeight="1">
      <c r="A7" s="3"/>
      <c r="B7" s="2" t="s">
        <v>38</v>
      </c>
      <c r="C7" s="17" t="s">
        <v>64</v>
      </c>
      <c r="D7" s="2">
        <v>1</v>
      </c>
      <c r="E7" s="21">
        <v>5500</v>
      </c>
      <c r="F7" s="21">
        <v>5500</v>
      </c>
      <c r="G7" s="21">
        <v>5500</v>
      </c>
      <c r="H7" s="22">
        <f aca="true" t="shared" si="0" ref="H7:H23">D7*E7</f>
        <v>5500</v>
      </c>
      <c r="I7" s="22">
        <f aca="true" t="shared" si="1" ref="I7:I23">D7*F7</f>
        <v>5500</v>
      </c>
      <c r="J7" s="47">
        <f aca="true" t="shared" si="2" ref="J7:J23">D7*G7</f>
        <v>5500</v>
      </c>
      <c r="K7" s="4"/>
    </row>
    <row r="8" spans="1:11" ht="18" customHeight="1">
      <c r="A8" s="3"/>
      <c r="B8" s="2" t="s">
        <v>63</v>
      </c>
      <c r="C8" s="17" t="s">
        <v>64</v>
      </c>
      <c r="D8" s="2">
        <v>2</v>
      </c>
      <c r="E8" s="21">
        <v>11400</v>
      </c>
      <c r="F8" s="21">
        <v>11400</v>
      </c>
      <c r="G8" s="21">
        <v>11400</v>
      </c>
      <c r="H8" s="22">
        <f t="shared" si="0"/>
        <v>22800</v>
      </c>
      <c r="I8" s="22">
        <f>D8*F8</f>
        <v>22800</v>
      </c>
      <c r="J8" s="47">
        <f>D8*G8</f>
        <v>22800</v>
      </c>
      <c r="K8" s="4"/>
    </row>
    <row r="9" spans="1:11" ht="18" customHeight="1">
      <c r="A9" s="3"/>
      <c r="B9" s="2"/>
      <c r="C9" s="17"/>
      <c r="D9" s="2"/>
      <c r="E9" s="52" t="s">
        <v>43</v>
      </c>
      <c r="F9" s="41" t="s">
        <v>42</v>
      </c>
      <c r="G9" s="41" t="s">
        <v>41</v>
      </c>
      <c r="H9" s="22"/>
      <c r="I9" s="22"/>
      <c r="J9" s="47"/>
      <c r="K9" s="4"/>
    </row>
    <row r="10" spans="1:11" ht="18" customHeight="1">
      <c r="A10" s="3"/>
      <c r="B10" s="2" t="s">
        <v>39</v>
      </c>
      <c r="C10" s="17" t="s">
        <v>23</v>
      </c>
      <c r="D10" s="2">
        <v>30</v>
      </c>
      <c r="E10" s="21">
        <v>2500</v>
      </c>
      <c r="F10" s="21">
        <v>4500</v>
      </c>
      <c r="G10" s="40">
        <v>6500</v>
      </c>
      <c r="H10" s="22">
        <f t="shared" si="0"/>
        <v>75000</v>
      </c>
      <c r="I10" s="22">
        <f t="shared" si="1"/>
        <v>135000</v>
      </c>
      <c r="J10" s="47">
        <f t="shared" si="2"/>
        <v>195000</v>
      </c>
      <c r="K10" s="4"/>
    </row>
    <row r="11" spans="1:11" ht="18" customHeight="1">
      <c r="A11" s="3">
        <v>2</v>
      </c>
      <c r="B11" s="2" t="s">
        <v>40</v>
      </c>
      <c r="C11" s="17"/>
      <c r="D11" s="2"/>
      <c r="E11" s="162" t="s">
        <v>42</v>
      </c>
      <c r="F11" s="39" t="s">
        <v>41</v>
      </c>
      <c r="G11" s="39" t="s">
        <v>44</v>
      </c>
      <c r="H11" s="22"/>
      <c r="I11" s="22"/>
      <c r="J11" s="47"/>
      <c r="K11" s="4"/>
    </row>
    <row r="12" spans="1:11" ht="18" customHeight="1">
      <c r="A12" s="3"/>
      <c r="B12" s="2" t="s">
        <v>45</v>
      </c>
      <c r="C12" s="17" t="s">
        <v>23</v>
      </c>
      <c r="D12" s="2">
        <v>5</v>
      </c>
      <c r="E12" s="21">
        <v>6100</v>
      </c>
      <c r="F12" s="21">
        <v>6500</v>
      </c>
      <c r="G12" s="22">
        <v>15000</v>
      </c>
      <c r="H12" s="22">
        <f>D12*E12</f>
        <v>30500</v>
      </c>
      <c r="I12" s="22">
        <f>D12*F12</f>
        <v>32500</v>
      </c>
      <c r="J12" s="47">
        <f t="shared" si="2"/>
        <v>75000</v>
      </c>
      <c r="K12" s="4"/>
    </row>
    <row r="13" spans="1:11" ht="18" customHeight="1">
      <c r="A13" s="3"/>
      <c r="B13" s="2" t="s">
        <v>46</v>
      </c>
      <c r="C13" s="17" t="s">
        <v>24</v>
      </c>
      <c r="D13" s="2"/>
      <c r="E13" s="21"/>
      <c r="F13" s="21"/>
      <c r="G13" s="22"/>
      <c r="H13" s="22">
        <f t="shared" si="0"/>
        <v>0</v>
      </c>
      <c r="I13" s="22">
        <f t="shared" si="1"/>
        <v>0</v>
      </c>
      <c r="J13" s="47">
        <f t="shared" si="2"/>
        <v>0</v>
      </c>
      <c r="K13" s="4"/>
    </row>
    <row r="14" spans="1:11" ht="18" customHeight="1">
      <c r="A14" s="3">
        <v>3</v>
      </c>
      <c r="B14" s="59" t="s">
        <v>65</v>
      </c>
      <c r="C14" s="17" t="s">
        <v>23</v>
      </c>
      <c r="D14" s="2">
        <v>1.5</v>
      </c>
      <c r="E14" s="21">
        <v>6100</v>
      </c>
      <c r="F14" s="21">
        <v>6500</v>
      </c>
      <c r="G14" s="22">
        <v>15000</v>
      </c>
      <c r="H14" s="22">
        <f>D14*E14</f>
        <v>9150</v>
      </c>
      <c r="I14" s="22">
        <f>D14*F14</f>
        <v>9750</v>
      </c>
      <c r="J14" s="47">
        <f>D14*G14</f>
        <v>22500</v>
      </c>
      <c r="K14" s="4"/>
    </row>
    <row r="15" spans="1:11" ht="18" customHeight="1">
      <c r="A15" s="3"/>
      <c r="B15" s="2"/>
      <c r="C15" s="17"/>
      <c r="D15" s="2"/>
      <c r="E15" s="39" t="s">
        <v>48</v>
      </c>
      <c r="F15" s="39" t="s">
        <v>49</v>
      </c>
      <c r="G15" s="40" t="s">
        <v>50</v>
      </c>
      <c r="H15" s="22"/>
      <c r="I15" s="22"/>
      <c r="J15" s="47"/>
      <c r="K15" s="4"/>
    </row>
    <row r="16" spans="1:11" ht="18" customHeight="1">
      <c r="A16" s="3">
        <v>3</v>
      </c>
      <c r="B16" s="2" t="s">
        <v>47</v>
      </c>
      <c r="C16" s="17" t="s">
        <v>22</v>
      </c>
      <c r="D16" s="2">
        <v>1</v>
      </c>
      <c r="E16" s="21">
        <v>35000</v>
      </c>
      <c r="F16" s="21">
        <v>55000</v>
      </c>
      <c r="G16" s="22">
        <v>65400</v>
      </c>
      <c r="H16" s="22">
        <f t="shared" si="0"/>
        <v>35000</v>
      </c>
      <c r="I16" s="22">
        <f t="shared" si="1"/>
        <v>55000</v>
      </c>
      <c r="J16" s="47">
        <f t="shared" si="2"/>
        <v>65400</v>
      </c>
      <c r="K16" s="4"/>
    </row>
    <row r="17" spans="1:11" ht="18" customHeight="1">
      <c r="A17" s="3">
        <v>4</v>
      </c>
      <c r="B17" s="2" t="s">
        <v>51</v>
      </c>
      <c r="C17" s="12" t="s">
        <v>24</v>
      </c>
      <c r="D17" s="2">
        <v>10</v>
      </c>
      <c r="E17" s="21">
        <v>750</v>
      </c>
      <c r="F17" s="21">
        <v>1000</v>
      </c>
      <c r="G17" s="22">
        <v>1300</v>
      </c>
      <c r="H17" s="22">
        <f t="shared" si="0"/>
        <v>7500</v>
      </c>
      <c r="I17" s="22">
        <f t="shared" si="1"/>
        <v>10000</v>
      </c>
      <c r="J17" s="47">
        <f t="shared" si="2"/>
        <v>13000</v>
      </c>
      <c r="K17" s="4"/>
    </row>
    <row r="18" spans="1:11" ht="18" customHeight="1">
      <c r="A18" s="3">
        <v>5</v>
      </c>
      <c r="B18" s="2" t="s">
        <v>52</v>
      </c>
      <c r="C18" s="12"/>
      <c r="D18" s="2"/>
      <c r="E18" s="39" t="s">
        <v>53</v>
      </c>
      <c r="F18" s="40" t="s">
        <v>56</v>
      </c>
      <c r="G18" s="40" t="s">
        <v>57</v>
      </c>
      <c r="H18" s="22"/>
      <c r="I18" s="22"/>
      <c r="J18" s="47"/>
      <c r="K18" s="4"/>
    </row>
    <row r="19" spans="1:11" ht="18" customHeight="1">
      <c r="A19" s="3"/>
      <c r="B19" s="2" t="s">
        <v>55</v>
      </c>
      <c r="C19" s="12" t="s">
        <v>22</v>
      </c>
      <c r="D19" s="2">
        <v>1</v>
      </c>
      <c r="E19" s="21"/>
      <c r="F19" s="50"/>
      <c r="G19" s="22">
        <v>133500</v>
      </c>
      <c r="H19" s="22">
        <f>D19*E19</f>
        <v>0</v>
      </c>
      <c r="I19" s="22">
        <f>D19*F19</f>
        <v>0</v>
      </c>
      <c r="J19" s="47">
        <f>D19*G19</f>
        <v>133500</v>
      </c>
      <c r="K19" s="4"/>
    </row>
    <row r="20" spans="1:11" ht="18" customHeight="1">
      <c r="A20" s="3"/>
      <c r="B20" s="50" t="s">
        <v>54</v>
      </c>
      <c r="C20" s="12" t="s">
        <v>22</v>
      </c>
      <c r="D20" s="2">
        <v>1</v>
      </c>
      <c r="E20" s="41">
        <v>45000</v>
      </c>
      <c r="F20" s="21">
        <v>67000</v>
      </c>
      <c r="G20" s="22"/>
      <c r="H20" s="22">
        <v>55000</v>
      </c>
      <c r="I20" s="22">
        <f t="shared" si="1"/>
        <v>67000</v>
      </c>
      <c r="J20" s="47">
        <f t="shared" si="2"/>
        <v>0</v>
      </c>
      <c r="K20" s="4"/>
    </row>
    <row r="21" spans="1:11" ht="18" customHeight="1">
      <c r="A21" s="3">
        <v>7</v>
      </c>
      <c r="B21" s="2" t="s">
        <v>58</v>
      </c>
      <c r="C21" s="12" t="s">
        <v>22</v>
      </c>
      <c r="D21" s="2">
        <v>1</v>
      </c>
      <c r="E21" s="21">
        <v>2500</v>
      </c>
      <c r="F21" s="42">
        <v>5000</v>
      </c>
      <c r="G21" s="22">
        <v>10000</v>
      </c>
      <c r="H21" s="22">
        <f t="shared" si="0"/>
        <v>2500</v>
      </c>
      <c r="I21" s="22">
        <f t="shared" si="1"/>
        <v>5000</v>
      </c>
      <c r="J21" s="47">
        <f t="shared" si="2"/>
        <v>10000</v>
      </c>
      <c r="K21" s="4"/>
    </row>
    <row r="22" spans="1:11" s="46" customFormat="1" ht="18" customHeight="1">
      <c r="A22" s="3">
        <v>8</v>
      </c>
      <c r="B22" s="43" t="s">
        <v>59</v>
      </c>
      <c r="C22" s="44" t="s">
        <v>24</v>
      </c>
      <c r="D22" s="43">
        <v>2</v>
      </c>
      <c r="E22" s="51">
        <v>3500</v>
      </c>
      <c r="F22" s="51">
        <v>3500</v>
      </c>
      <c r="G22" s="51">
        <v>3500</v>
      </c>
      <c r="H22" s="22">
        <f t="shared" si="0"/>
        <v>7000</v>
      </c>
      <c r="I22" s="22">
        <f t="shared" si="1"/>
        <v>7000</v>
      </c>
      <c r="J22" s="47">
        <f t="shared" si="2"/>
        <v>7000</v>
      </c>
      <c r="K22" s="122"/>
    </row>
    <row r="23" spans="1:11" s="46" customFormat="1" ht="18" customHeight="1">
      <c r="A23" s="3">
        <v>9</v>
      </c>
      <c r="B23" s="43" t="s">
        <v>60</v>
      </c>
      <c r="C23" s="44" t="s">
        <v>22</v>
      </c>
      <c r="D23" s="43">
        <v>2</v>
      </c>
      <c r="E23" s="43">
        <v>4500</v>
      </c>
      <c r="F23" s="51">
        <v>8900</v>
      </c>
      <c r="G23" s="45">
        <v>11000</v>
      </c>
      <c r="H23" s="22">
        <f t="shared" si="0"/>
        <v>9000</v>
      </c>
      <c r="I23" s="22">
        <f t="shared" si="1"/>
        <v>17800</v>
      </c>
      <c r="J23" s="47">
        <f t="shared" si="2"/>
        <v>22000</v>
      </c>
      <c r="K23" s="122"/>
    </row>
    <row r="24" spans="1:11" s="46" customFormat="1" ht="18" customHeight="1">
      <c r="A24" s="60">
        <v>10</v>
      </c>
      <c r="B24" s="43" t="s">
        <v>66</v>
      </c>
      <c r="C24" s="44"/>
      <c r="D24" s="43"/>
      <c r="E24" s="43"/>
      <c r="F24" s="43"/>
      <c r="G24" s="61"/>
      <c r="H24" s="61">
        <v>7500</v>
      </c>
      <c r="I24" s="61">
        <v>7500</v>
      </c>
      <c r="J24" s="164">
        <v>7500</v>
      </c>
      <c r="K24" s="122"/>
    </row>
    <row r="25" spans="1:11" ht="18" customHeight="1">
      <c r="A25" s="3"/>
      <c r="B25" s="2"/>
      <c r="C25" s="12"/>
      <c r="D25" s="2"/>
      <c r="E25" s="2"/>
      <c r="F25" s="2"/>
      <c r="G25" s="23"/>
      <c r="H25" s="23"/>
      <c r="I25" s="23"/>
      <c r="J25" s="165"/>
      <c r="K25" s="4"/>
    </row>
    <row r="26" spans="1:12" ht="18" customHeight="1">
      <c r="A26" s="11"/>
      <c r="B26" s="161" t="s">
        <v>31</v>
      </c>
      <c r="C26" s="17"/>
      <c r="D26" s="8"/>
      <c r="E26" s="8"/>
      <c r="F26" s="8"/>
      <c r="G26" s="50"/>
      <c r="H26" s="161" t="s">
        <v>32</v>
      </c>
      <c r="I26" s="161" t="s">
        <v>33</v>
      </c>
      <c r="J26" s="166" t="s">
        <v>34</v>
      </c>
      <c r="K26" s="4"/>
      <c r="L26" s="48"/>
    </row>
    <row r="27" spans="1:11" ht="18" customHeight="1">
      <c r="A27" s="53"/>
      <c r="B27" s="54"/>
      <c r="C27" s="55"/>
      <c r="D27" s="54"/>
      <c r="E27" s="54"/>
      <c r="F27" s="54"/>
      <c r="G27" s="134"/>
      <c r="H27" s="134">
        <f>SUM(H6:H24)</f>
        <v>268950</v>
      </c>
      <c r="I27" s="134">
        <f>SUM(I6:I24)</f>
        <v>378600</v>
      </c>
      <c r="J27" s="167">
        <f>SUM(J6:J24)</f>
        <v>584200</v>
      </c>
      <c r="K27" s="4"/>
    </row>
    <row r="28" spans="1:11" ht="18" customHeight="1">
      <c r="A28" s="3"/>
      <c r="B28" s="2"/>
      <c r="C28" s="12"/>
      <c r="D28" s="2"/>
      <c r="E28" s="2"/>
      <c r="F28" s="2"/>
      <c r="G28" s="30"/>
      <c r="H28" s="30"/>
      <c r="I28" s="30"/>
      <c r="J28" s="165"/>
      <c r="K28" s="4"/>
    </row>
    <row r="29" spans="1:11" ht="18" customHeight="1">
      <c r="A29" s="11"/>
      <c r="B29" s="8"/>
      <c r="C29" s="17"/>
      <c r="D29" s="8"/>
      <c r="E29" s="8"/>
      <c r="F29" s="8"/>
      <c r="G29" s="159"/>
      <c r="H29" s="160">
        <f>H27/145.6</f>
        <v>1847.184065934066</v>
      </c>
      <c r="I29" s="160">
        <f>I27/145.6</f>
        <v>2600.2747252747254</v>
      </c>
      <c r="J29" s="168">
        <f>J27/145.6</f>
        <v>4012.3626373626375</v>
      </c>
      <c r="K29" s="4"/>
    </row>
    <row r="30" spans="1:11" ht="18" customHeight="1" thickBot="1">
      <c r="A30" s="5"/>
      <c r="B30" s="6"/>
      <c r="C30" s="20"/>
      <c r="D30" s="6"/>
      <c r="E30" s="6"/>
      <c r="F30" s="6"/>
      <c r="G30" s="56"/>
      <c r="H30" s="32"/>
      <c r="I30" s="32"/>
      <c r="J30" s="169"/>
      <c r="K30" s="7"/>
    </row>
    <row r="32" spans="2:8" ht="15.75">
      <c r="B32" s="105" t="s">
        <v>233</v>
      </c>
      <c r="H32" s="175">
        <f>(H27+I27+J27)/3/145.6</f>
        <v>2819.940476190476</v>
      </c>
    </row>
  </sheetData>
  <mergeCells count="7">
    <mergeCell ref="K3:K4"/>
    <mergeCell ref="A3:A4"/>
    <mergeCell ref="E3:G3"/>
    <mergeCell ref="H3:J3"/>
    <mergeCell ref="B3:B4"/>
    <mergeCell ref="C3:C4"/>
    <mergeCell ref="D3:D4"/>
  </mergeCells>
  <printOptions/>
  <pageMargins left="0.75" right="0.75" top="1" bottom="1" header="0.5" footer="0.5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Office</cp:lastModifiedBy>
  <cp:lastPrinted>2011-07-16T02:45:15Z</cp:lastPrinted>
  <dcterms:created xsi:type="dcterms:W3CDTF">2011-06-28T07:42:27Z</dcterms:created>
  <dcterms:modified xsi:type="dcterms:W3CDTF">2011-12-04T15:32:29Z</dcterms:modified>
  <cp:category/>
  <cp:version/>
  <cp:contentType/>
  <cp:contentStatus/>
</cp:coreProperties>
</file>